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Disk Z\Pravni poslovi\Silvija\JAVNA NABAVA\2017. JN\Postupci u tijeku\OPĆINA GRAČAC\Savjetovanje i EOJN\"/>
    </mc:Choice>
  </mc:AlternateContent>
  <bookViews>
    <workbookView xWindow="0" yWindow="0" windowWidth="25200" windowHeight="11985"/>
  </bookViews>
  <sheets>
    <sheet name="UPOV" sheetId="1" r:id="rId1"/>
    <sheet name="ULAZNA CS" sheetId="7" r:id="rId2"/>
    <sheet name="REKAPITULACIJA" sheetId="9" r:id="rId3"/>
  </sheets>
  <definedNames>
    <definedName name="CEH" localSheetId="1">#REF!</definedName>
    <definedName name="CEH">#REF!</definedName>
    <definedName name="GP_KRK" localSheetId="1">#REF!</definedName>
    <definedName name="GP_KRK">#REF!</definedName>
    <definedName name="OLE_LINK7" localSheetId="0">UPOV!#REF!</definedName>
    <definedName name="OLE_LINK9" localSheetId="0">UPOV!$A$15</definedName>
    <definedName name="OSIJEK_KOTEKS" localSheetId="1">#REF!</definedName>
    <definedName name="OSIJEK_KOTEKS">#REF!</definedName>
    <definedName name="_xlnm.Print_Area" localSheetId="2">REKAPITULACIJA!$A$1:$C$40</definedName>
    <definedName name="_xlnm.Print_Area" localSheetId="1">'ULAZNA CS'!$A$1:$F$151</definedName>
    <definedName name="_xlnm.Print_Area" localSheetId="0">UPOV!$A$2:$F$265</definedName>
    <definedName name="_xlnm.Print_Titles" localSheetId="2">REKAPITULACIJA!$1:$3</definedName>
    <definedName name="V" localSheetId="1">#REF!</definedName>
    <definedName name="V">#REF!</definedName>
    <definedName name="xs" localSheetId="1">#REF!</definedName>
    <definedName name="xs">#REF!</definedName>
    <definedName name="Z_215140BA_6E95_41AA_937A_92B2F8A59383_.wvu.PrintArea" localSheetId="2" hidden="1">REKAPITULACIJA!$A$1:$C$38</definedName>
    <definedName name="Z_215140BA_6E95_41AA_937A_92B2F8A59383_.wvu.PrintArea" localSheetId="1" hidden="1">'ULAZNA CS'!$A$4:$F$151</definedName>
    <definedName name="Z_215140BA_6E95_41AA_937A_92B2F8A59383_.wvu.PrintTitles" localSheetId="2" hidden="1">REKAPITULACIJA!$1:$3</definedName>
    <definedName name="Z_215140BA_6E95_41AA_937A_92B2F8A59383_.wvu.PrintTitles" localSheetId="1" hidden="1">'ULAZNA CS'!#REF!</definedName>
    <definedName name="Z_226F9AF2_86CC_4484_893D_9708C7592E8A_.wvu.PrintArea" localSheetId="2" hidden="1">REKAPITULACIJA!$A$1:$C$38</definedName>
    <definedName name="Z_226F9AF2_86CC_4484_893D_9708C7592E8A_.wvu.PrintArea" localSheetId="1" hidden="1">'ULAZNA CS'!$A$4:$F$151</definedName>
    <definedName name="Z_226F9AF2_86CC_4484_893D_9708C7592E8A_.wvu.PrintTitles" localSheetId="2" hidden="1">REKAPITULACIJA!$1:$3</definedName>
    <definedName name="Z_226F9AF2_86CC_4484_893D_9708C7592E8A_.wvu.PrintTitles" localSheetId="1" hidden="1">'ULAZNA CS'!#REF!</definedName>
    <definedName name="Z_E0CECCE9_28F2_4491_8CC2_4FDF83D53B16_.wvu.PrintArea" localSheetId="2" hidden="1">REKAPITULACIJA!$A$1:$C$38</definedName>
    <definedName name="Z_E0CECCE9_28F2_4491_8CC2_4FDF83D53B16_.wvu.PrintArea" localSheetId="1" hidden="1">'ULAZNA CS'!$A$4:$F$151</definedName>
    <definedName name="Z_E0CECCE9_28F2_4491_8CC2_4FDF83D53B16_.wvu.PrintTitles" localSheetId="2" hidden="1">REKAPITULACIJA!$1:$3</definedName>
    <definedName name="Z_E0CECCE9_28F2_4491_8CC2_4FDF83D53B16_.wvu.PrintTitles" localSheetId="1" hidden="1">'ULAZNA CS'!#REF!</definedName>
    <definedName name="ZAGREB_MONTAŽA" localSheetId="1">#REF!</definedName>
    <definedName name="ZAGREB_MONTAŽA">#REF!</definedName>
  </definedNames>
  <calcPr calcId="162913"/>
</workbook>
</file>

<file path=xl/calcChain.xml><?xml version="1.0" encoding="utf-8"?>
<calcChain xmlns="http://schemas.openxmlformats.org/spreadsheetml/2006/main">
  <c r="F101" i="1" l="1"/>
  <c r="F100" i="1"/>
  <c r="F99" i="1"/>
  <c r="F98" i="1"/>
  <c r="D76" i="1"/>
  <c r="D199" i="1" l="1"/>
  <c r="F199" i="1" l="1"/>
  <c r="F198" i="1"/>
  <c r="F221" i="1"/>
  <c r="F210" i="1"/>
  <c r="D211" i="1"/>
  <c r="F211" i="1" s="1"/>
  <c r="F41" i="1"/>
  <c r="F40" i="1"/>
  <c r="F45" i="1"/>
  <c r="F44" i="1"/>
  <c r="F42" i="1"/>
  <c r="F39" i="1"/>
  <c r="F38" i="1"/>
  <c r="D223" i="1" l="1"/>
  <c r="F223" i="1" s="1"/>
  <c r="D212" i="1"/>
  <c r="F212" i="1" s="1"/>
  <c r="D185" i="1"/>
  <c r="D94" i="1"/>
  <c r="D91" i="1"/>
  <c r="D88" i="1"/>
  <c r="D82" i="1"/>
  <c r="D79" i="1"/>
  <c r="D70" i="1"/>
  <c r="F27" i="1"/>
  <c r="D28" i="7" l="1"/>
  <c r="F10" i="7"/>
  <c r="F33" i="1"/>
  <c r="D222" i="1"/>
  <c r="F185" i="1" l="1"/>
  <c r="F181" i="1"/>
  <c r="D73" i="1"/>
  <c r="D113" i="1" s="1"/>
  <c r="F76" i="1" l="1"/>
  <c r="F234" i="1"/>
  <c r="F233" i="1"/>
  <c r="F229" i="1"/>
  <c r="F196" i="1" l="1"/>
  <c r="F197" i="1"/>
  <c r="F195" i="1"/>
  <c r="F82" i="1"/>
  <c r="F85" i="1"/>
  <c r="F222" i="1" l="1"/>
  <c r="F220" i="1"/>
  <c r="F219" i="1"/>
  <c r="F218" i="1"/>
  <c r="F217" i="1"/>
  <c r="F216" i="1"/>
  <c r="F209" i="1"/>
  <c r="F208" i="1"/>
  <c r="F207" i="1"/>
  <c r="F206" i="1"/>
  <c r="F205" i="1"/>
  <c r="F110" i="1" l="1"/>
  <c r="F61" i="1"/>
  <c r="F214" i="1" l="1"/>
  <c r="F189" i="1"/>
  <c r="F157" i="1"/>
  <c r="F154" i="1"/>
  <c r="F151" i="1"/>
  <c r="D140" i="1"/>
  <c r="D143" i="1" s="1"/>
  <c r="F137" i="1"/>
  <c r="F134" i="1"/>
  <c r="F138" i="1"/>
  <c r="F107" i="1" l="1"/>
  <c r="F73" i="1"/>
  <c r="F25" i="1"/>
  <c r="F26" i="1"/>
  <c r="F24" i="1"/>
  <c r="F21" i="1"/>
  <c r="F22" i="1"/>
  <c r="B26" i="9" l="1"/>
  <c r="B25" i="9"/>
  <c r="B24" i="9"/>
  <c r="B23" i="9"/>
  <c r="B22" i="9"/>
  <c r="B21" i="9"/>
  <c r="B18" i="9"/>
  <c r="B17" i="9"/>
  <c r="B16" i="9"/>
  <c r="A17" i="9"/>
  <c r="A16" i="9"/>
  <c r="A26" i="9" s="1"/>
  <c r="A15" i="9"/>
  <c r="A25" i="9" s="1"/>
  <c r="A14" i="9"/>
  <c r="A24" i="9" s="1"/>
  <c r="A13" i="9"/>
  <c r="A23" i="9" s="1"/>
  <c r="A12" i="9"/>
  <c r="A22" i="9" s="1"/>
  <c r="A11" i="9"/>
  <c r="A21" i="9" s="1"/>
  <c r="B15" i="9"/>
  <c r="B14" i="9"/>
  <c r="B13" i="9"/>
  <c r="B12" i="9"/>
  <c r="B11" i="9"/>
  <c r="A5" i="9"/>
  <c r="A4" i="9"/>
  <c r="D53" i="7"/>
  <c r="D59" i="7" s="1"/>
  <c r="F175" i="1"/>
  <c r="F163" i="1"/>
  <c r="F202" i="1"/>
  <c r="D62" i="7" l="1"/>
  <c r="D128" i="1" l="1"/>
  <c r="F128" i="1" s="1"/>
  <c r="F104" i="1"/>
  <c r="F20" i="1"/>
  <c r="F65" i="1"/>
  <c r="F64" i="1"/>
  <c r="F132" i="7"/>
  <c r="F125" i="7"/>
  <c r="F117" i="7"/>
  <c r="F114" i="7"/>
  <c r="F70" i="7"/>
  <c r="F68" i="7"/>
  <c r="F53" i="7"/>
  <c r="F50" i="7"/>
  <c r="F43" i="7"/>
  <c r="D40" i="7"/>
  <c r="F40" i="7" s="1"/>
  <c r="F37" i="7"/>
  <c r="F34" i="7"/>
  <c r="F31" i="7"/>
  <c r="F25" i="7"/>
  <c r="F24" i="7"/>
  <c r="F20" i="7"/>
  <c r="F17" i="7"/>
  <c r="F138" i="7"/>
  <c r="C21" i="9" s="1"/>
  <c r="F23" i="1"/>
  <c r="F113" i="1" l="1"/>
  <c r="F134" i="7"/>
  <c r="F148" i="7" s="1"/>
  <c r="C26" i="9" s="1"/>
  <c r="F72" i="7"/>
  <c r="F144" i="7" s="1"/>
  <c r="C24" i="9" s="1"/>
  <c r="F127" i="7"/>
  <c r="F146" i="7" s="1"/>
  <c r="C25" i="9" s="1"/>
  <c r="F28" i="7"/>
  <c r="F62" i="7"/>
  <c r="F59" i="7"/>
  <c r="F16" i="7"/>
  <c r="F56" i="7"/>
  <c r="F64" i="7" l="1"/>
  <c r="F142" i="7" s="1"/>
  <c r="F45" i="7"/>
  <c r="F140" i="7" s="1"/>
  <c r="C22" i="9" s="1"/>
  <c r="F150" i="7" l="1"/>
  <c r="C23" i="9"/>
  <c r="C27" i="9" s="1"/>
  <c r="F143" i="1" l="1"/>
  <c r="F140" i="1"/>
  <c r="F131" i="1"/>
  <c r="F180" i="1"/>
  <c r="F191" i="1" s="1"/>
  <c r="F256" i="1" s="1"/>
  <c r="F145" i="1" l="1"/>
  <c r="F252" i="1" s="1"/>
  <c r="F204" i="1" l="1"/>
  <c r="F226" i="1" l="1"/>
  <c r="F237" i="1"/>
  <c r="F239" i="1" l="1"/>
  <c r="F116" i="1"/>
  <c r="F94" i="1"/>
  <c r="F79" i="1"/>
  <c r="F70" i="1"/>
  <c r="F30" i="1"/>
  <c r="F120" i="1"/>
  <c r="F11" i="1" l="1"/>
  <c r="F8" i="1"/>
  <c r="F13" i="1" l="1"/>
  <c r="F246" i="1" s="1"/>
  <c r="C11" i="9" l="1"/>
  <c r="F51" i="1"/>
  <c r="F50" i="1"/>
  <c r="F121" i="1" l="1"/>
  <c r="F91" i="1" l="1"/>
  <c r="F88" i="1"/>
  <c r="F69" i="1"/>
  <c r="F54" i="1"/>
  <c r="F123" i="1" l="1"/>
  <c r="F250" i="1" s="1"/>
  <c r="C13" i="9" s="1"/>
  <c r="F56" i="1"/>
  <c r="F248" i="1" s="1"/>
  <c r="F159" i="1"/>
  <c r="C16" i="9" l="1"/>
  <c r="F254" i="1"/>
  <c r="C15" i="9" s="1"/>
  <c r="C12" i="9"/>
  <c r="F258" i="1"/>
  <c r="C17" i="9" l="1"/>
  <c r="C14" i="9" l="1"/>
  <c r="C18" i="9" s="1"/>
  <c r="C29" i="9" s="1"/>
  <c r="F260" i="1"/>
</calcChain>
</file>

<file path=xl/sharedStrings.xml><?xml version="1.0" encoding="utf-8"?>
<sst xmlns="http://schemas.openxmlformats.org/spreadsheetml/2006/main" count="542" uniqueCount="269">
  <si>
    <t>I.</t>
  </si>
  <si>
    <t>PRIPREMNI RADOVI</t>
  </si>
  <si>
    <t xml:space="preserve">   Dim.</t>
  </si>
  <si>
    <t xml:space="preserve">  Kol.</t>
  </si>
  <si>
    <t>1.</t>
  </si>
  <si>
    <t>2.</t>
  </si>
  <si>
    <t>kom</t>
  </si>
  <si>
    <t>3.</t>
  </si>
  <si>
    <t>4.</t>
  </si>
  <si>
    <t>Ukupna cijena</t>
  </si>
  <si>
    <t>II.</t>
  </si>
  <si>
    <t>ZEMLJANI RADOVI</t>
  </si>
  <si>
    <t>5.</t>
  </si>
  <si>
    <t>6.</t>
  </si>
  <si>
    <t>7.</t>
  </si>
  <si>
    <t>8.</t>
  </si>
  <si>
    <t>III.</t>
  </si>
  <si>
    <t>V.</t>
  </si>
  <si>
    <t xml:space="preserve">BETONSKI I ARMIRANO-BETONSKI RADOVI </t>
  </si>
  <si>
    <t>VI.</t>
  </si>
  <si>
    <t>ZIDARSKI RADOVI</t>
  </si>
  <si>
    <t>VII.</t>
  </si>
  <si>
    <t>ZAVRŠNI RADOVI</t>
  </si>
  <si>
    <t>Ukupna   cijena</t>
  </si>
  <si>
    <t>Jedin. Cijena</t>
  </si>
  <si>
    <t>Ukupna    cijena</t>
  </si>
  <si>
    <t>Jedin. cijena</t>
  </si>
  <si>
    <t>MONTERSKI RADOVI</t>
  </si>
  <si>
    <r>
      <t>m</t>
    </r>
    <r>
      <rPr>
        <b/>
        <i/>
        <vertAlign val="superscript"/>
        <sz val="10"/>
        <rFont val="Century Gothic"/>
        <family val="2"/>
        <charset val="238"/>
      </rPr>
      <t>3</t>
    </r>
  </si>
  <si>
    <r>
      <t>Obračun po m</t>
    </r>
    <r>
      <rPr>
        <vertAlign val="superscript"/>
        <sz val="10"/>
        <rFont val="Century Gothic"/>
        <family val="2"/>
        <charset val="238"/>
      </rPr>
      <t>2</t>
    </r>
    <r>
      <rPr>
        <sz val="10"/>
        <rFont val="Century Gothic"/>
        <family val="2"/>
        <charset val="238"/>
      </rPr>
      <t xml:space="preserve"> isplanirane površine.</t>
    </r>
  </si>
  <si>
    <r>
      <t>m</t>
    </r>
    <r>
      <rPr>
        <b/>
        <i/>
        <vertAlign val="superscript"/>
        <sz val="10"/>
        <rFont val="Century Gothic"/>
        <family val="2"/>
        <charset val="238"/>
      </rPr>
      <t>2</t>
    </r>
  </si>
  <si>
    <r>
      <t>Obračun po m</t>
    </r>
    <r>
      <rPr>
        <vertAlign val="superscript"/>
        <sz val="10"/>
        <rFont val="Century Gothic"/>
        <family val="2"/>
        <charset val="238"/>
      </rPr>
      <t>3</t>
    </r>
    <r>
      <rPr>
        <sz val="10"/>
        <rFont val="Century Gothic"/>
        <family val="2"/>
        <charset val="238"/>
      </rPr>
      <t xml:space="preserve"> ugrađenog materijala.</t>
    </r>
  </si>
  <si>
    <r>
      <t>Obračun po m</t>
    </r>
    <r>
      <rPr>
        <vertAlign val="superscript"/>
        <sz val="10"/>
        <rFont val="Century Gothic"/>
        <family val="2"/>
        <charset val="238"/>
      </rPr>
      <t>3</t>
    </r>
    <r>
      <rPr>
        <sz val="10"/>
        <rFont val="Century Gothic"/>
        <family val="2"/>
        <charset val="238"/>
      </rPr>
      <t xml:space="preserve"> sraslog materijala.</t>
    </r>
  </si>
  <si>
    <t>Jed. cijena</t>
  </si>
  <si>
    <t xml:space="preserve">PRIPREMNI RADOVI UKUPNO </t>
  </si>
  <si>
    <t xml:space="preserve">BETONSKI I ARM.-BETONSKI RADOVI UKUPNO  </t>
  </si>
  <si>
    <t xml:space="preserve">ZIDARSKI RADOVI UKUPNO </t>
  </si>
  <si>
    <t xml:space="preserve">ZAVRŠNI RADOVI UKUPNO </t>
  </si>
  <si>
    <t xml:space="preserve">ZEMLJANI RADOVI UKUPNO </t>
  </si>
  <si>
    <t>MONTERSKI RADOVI UKUPNO</t>
  </si>
  <si>
    <t>sati</t>
  </si>
  <si>
    <t>9.</t>
  </si>
  <si>
    <t>IV.</t>
  </si>
  <si>
    <t>Vodovod</t>
  </si>
  <si>
    <t>Elektroinstalacije (NN, SN, VN)</t>
  </si>
  <si>
    <r>
      <t>Obračun po m</t>
    </r>
    <r>
      <rPr>
        <vertAlign val="superscript"/>
        <sz val="10"/>
        <rFont val="Century Gothic"/>
        <family val="2"/>
        <charset val="238"/>
      </rPr>
      <t>1</t>
    </r>
    <r>
      <rPr>
        <sz val="10"/>
        <rFont val="Century Gothic"/>
        <family val="2"/>
        <charset val="238"/>
      </rPr>
      <t xml:space="preserve"> izvedene zaštitne ograde.</t>
    </r>
  </si>
  <si>
    <t>UREĐENJE GRADILIŠTA</t>
  </si>
  <si>
    <t xml:space="preserve">Transport gradilišne opreme (kontejnera, strojeva i alata) na gradilište i obrnuto po završetku radova. Stavljanje u funkciju sve gradilišne opreme i strojeva i držanje iste u stanju funkcionalnosti za vrijeme izvođenja radova. Osiguranje sanitarno higijenskih uvjeta za vrijeme gradnje, eventualno osiguranje priključka za ele. energiju ili agregat, postavljanje znakova upozorenja o obaveznom korištenju osobnih sredstava zaštite na radu, zatim postavljanje znakova upozorenja koji proizlaze iz elaborata zaštite na radu, zabrani pristupa nezaposlenim osobama, postavljanje obavjesnog panoa kao i sve ostale radnje koje su nužno potrebne za nesmetano funkcioniranje gradilišta sukladno čl. 133. i 134. Zakona o gradnji. </t>
  </si>
  <si>
    <t>Obračun po komadu.</t>
  </si>
  <si>
    <r>
      <t>m</t>
    </r>
    <r>
      <rPr>
        <b/>
        <i/>
        <vertAlign val="superscript"/>
        <sz val="10"/>
        <rFont val="Century Gothic"/>
        <family val="2"/>
        <charset val="238"/>
      </rPr>
      <t>1</t>
    </r>
  </si>
  <si>
    <t xml:space="preserve">UREĐENJE GRADILIŠTA UKUPNO </t>
  </si>
  <si>
    <t xml:space="preserve">Crpljenje podzemne vode i/ili oborinske vode iz građevinskog rova  za vrijeme iskopa, montaže cijevi i izvedbe okana, ispitivanja na nepropusnost. Podrazumijeva se sav potreban rad materijal i oprema (crpke, drenažne i transportne cijevi) za crpljenje podzemne vode, s ciljem osiguranja suhe građevne jame. Za pojedina kritična mjesta dubokih iskopa, predviđa se iskop upojnih bunara za sniženje razine podzemnih voda sa cjevovodom za transport podzemnih voda. </t>
  </si>
  <si>
    <t>Stvarne količine crpljenja prema upisu u građevinski dnevnik ovjerava nadzorni inženjer.</t>
  </si>
  <si>
    <t>* Obračun po satu rada crpkom kapaciteta 5-10 l/s.</t>
  </si>
  <si>
    <t xml:space="preserve">* Obračun po upojnom bunaru sa cjevovodom </t>
  </si>
  <si>
    <t>* označavanje instalacija</t>
  </si>
  <si>
    <t>U stavci je uračunata nabava, doprema i ugradnja zaštitnih cijevi.</t>
  </si>
  <si>
    <t>Obračun po komadu križanja.</t>
  </si>
  <si>
    <t>* Iskop dubine 0-2 m</t>
  </si>
  <si>
    <r>
      <t>Obračun po m</t>
    </r>
    <r>
      <rPr>
        <vertAlign val="superscript"/>
        <sz val="10"/>
        <rFont val="Century Gothic"/>
        <family val="2"/>
        <charset val="238"/>
      </rPr>
      <t>2</t>
    </r>
    <r>
      <rPr>
        <sz val="10"/>
        <rFont val="Century Gothic"/>
        <family val="2"/>
        <charset val="238"/>
      </rPr>
      <t xml:space="preserve"> razuprtog rova.</t>
    </r>
  </si>
  <si>
    <t>11.</t>
  </si>
  <si>
    <r>
      <t>Obračun po m</t>
    </r>
    <r>
      <rPr>
        <vertAlign val="superscript"/>
        <sz val="10"/>
        <rFont val="Century Gothic"/>
        <family val="2"/>
        <charset val="238"/>
      </rPr>
      <t>3</t>
    </r>
    <r>
      <rPr>
        <sz val="10"/>
        <rFont val="Century Gothic"/>
        <family val="2"/>
        <charset val="238"/>
      </rPr>
      <t xml:space="preserve"> ugrađenog betona.</t>
    </r>
  </si>
  <si>
    <t>* Iskop dubine 2-4 m</t>
  </si>
  <si>
    <t>Čišćenje i uređenje terena oko izvedenog objekta, uključivo utovar i odvoz odpadaka na odgovarajući deponij.</t>
  </si>
  <si>
    <r>
      <t>Obračun po m</t>
    </r>
    <r>
      <rPr>
        <vertAlign val="superscript"/>
        <sz val="10"/>
        <rFont val="Century Gothic"/>
        <family val="2"/>
        <charset val="238"/>
      </rPr>
      <t>2</t>
    </r>
    <r>
      <rPr>
        <sz val="10"/>
        <rFont val="Century Gothic"/>
        <family val="2"/>
        <charset val="238"/>
      </rPr>
      <t xml:space="preserve"> površine.</t>
    </r>
  </si>
  <si>
    <r>
      <t>m</t>
    </r>
    <r>
      <rPr>
        <vertAlign val="superscript"/>
        <sz val="10"/>
        <rFont val="Century Gothic"/>
        <family val="2"/>
        <charset val="238"/>
      </rPr>
      <t>1</t>
    </r>
  </si>
  <si>
    <r>
      <t>m</t>
    </r>
    <r>
      <rPr>
        <vertAlign val="superscript"/>
        <sz val="10"/>
        <rFont val="Century Gothic"/>
        <family val="2"/>
        <charset val="238"/>
      </rPr>
      <t>2</t>
    </r>
  </si>
  <si>
    <t>Obračun po komadu izvršenog ispitivanja.</t>
  </si>
  <si>
    <t xml:space="preserve">Razupiranje rova podrazumijeva sav potreban rad i materijal (razupore ili vodilice, grede, ploče za ispunu stranica ili neki drugi primjeren način razupiranja ili zaštite rova, npr. "krinks" oplata) potreban za učvršćeni iskop rova. Način razupiranja-zaštite rova mora omogućiti siguran rad i ne stvarati prepreke radnicima za vrijeme izvođenja radova u rovu te uz maksimalno osiguranje radi spriječavanja oštećenja okolnih građevina, prometnih površina (asfalta, betona i sl.) i tla u kojem se izvodi iskop. Razupiranje rova je predviđeno po cijeloj dubini i dužini rova kao zaštita od urušavanja. </t>
  </si>
  <si>
    <r>
      <t>Obračun po komadu i m</t>
    </r>
    <r>
      <rPr>
        <vertAlign val="superscript"/>
        <sz val="10"/>
        <rFont val="Century Gothic"/>
        <family val="2"/>
        <charset val="238"/>
      </rPr>
      <t>1</t>
    </r>
    <r>
      <rPr>
        <sz val="10"/>
        <rFont val="Century Gothic"/>
        <family val="2"/>
        <charset val="238"/>
      </rPr>
      <t xml:space="preserve"> iskolčene građevine.</t>
    </r>
  </si>
  <si>
    <t>Iskolčenje trase kanala i objekata, prije početka izvođenja radova, s potrebnim stacioniranjem svih važnijih točaka.</t>
  </si>
  <si>
    <t xml:space="preserve">Lociranje i označavanje svih trasa postojećih podzemnih instalacija, koje prolaze uz ili se križaju sa planiranom građevinom, a prema situaciji i podacima investitora ili poduzeća koja ih održavaju. Posebnu pozornost je potrebno posvetiti da ne dođe do oštećenja instalacija. 
</t>
  </si>
  <si>
    <r>
      <t>Obračun po m</t>
    </r>
    <r>
      <rPr>
        <vertAlign val="superscript"/>
        <sz val="10"/>
        <rFont val="Century Gothic"/>
        <family val="2"/>
        <charset val="238"/>
      </rPr>
      <t>1</t>
    </r>
    <r>
      <rPr>
        <sz val="10"/>
        <rFont val="Century Gothic"/>
        <family val="2"/>
        <charset val="238"/>
      </rPr>
      <t xml:space="preserve"> ugrađene cijevi.</t>
    </r>
  </si>
  <si>
    <r>
      <t>Obračun po m</t>
    </r>
    <r>
      <rPr>
        <vertAlign val="superscript"/>
        <sz val="10"/>
        <rFont val="Century Gothic"/>
        <family val="2"/>
        <charset val="238"/>
      </rPr>
      <t>3</t>
    </r>
    <r>
      <rPr>
        <sz val="10"/>
        <rFont val="Century Gothic"/>
        <family val="2"/>
        <charset val="238"/>
      </rPr>
      <t xml:space="preserve"> njegovanog betona.</t>
    </r>
  </si>
  <si>
    <t>Obračun po kg ugrađene armature.</t>
  </si>
  <si>
    <t>kg</t>
  </si>
  <si>
    <t>Ispitivanje tražene zbijenosti građevinske jame i rova kružnom pločom promjera 300 mm.</t>
  </si>
  <si>
    <r>
      <t>m</t>
    </r>
    <r>
      <rPr>
        <vertAlign val="superscript"/>
        <sz val="10"/>
        <rFont val="Century Gothic"/>
        <family val="2"/>
        <charset val="238"/>
      </rPr>
      <t>3</t>
    </r>
  </si>
  <si>
    <t>Nabava i doprema materijala te ugradnja pijeska (zrnatosti 0-4 mm, izvedba, kontrola kakvoće i obračun prema OTU 2. knjiga; odredbe 2-10 - 2-10.3) za oblogu kanalizacijskih cijevi, obloga se izvodi 30 cm iznad tjemena cijevi uz nabijanje do odgovarajuće nosivosti (Ms&gt;10 MN/m2).</t>
  </si>
  <si>
    <t xml:space="preserve">Nabava, doprema, ravnanje, sječenje, čišćenje, savijanje, ugradnja i povezivanje armature žicom, postavljanje podmetača između armature i oplate u skladu sa armaturnim nacrtom.  Armaturni čelik B500B. </t>
  </si>
  <si>
    <t>Nabava i doprema materijala te premazivanje L.Ž. poklopaca i pripadnih okvira resitolom ili odgovarajućim premazom protiv hrđanja.</t>
  </si>
  <si>
    <t xml:space="preserve">UREĐAJ ZA PROČIŠĆAVANJE KOMUNALNIH OTPADNIH VODA </t>
  </si>
  <si>
    <t>NOVOG NASELJA 1 I 2 OPĆINE GRAČAC</t>
  </si>
  <si>
    <t>Obračun po m³ stvarno izvršenog iskopa u sraslom stanju prema mjerama iz projekta.</t>
  </si>
  <si>
    <t xml:space="preserve"> - razdjelni objekt</t>
  </si>
  <si>
    <t>PRIPREMNI RADOVI UKUPNO:</t>
  </si>
  <si>
    <t>Obračun po m³ stvarno izvršenog iskopa u sraslom stanju.</t>
  </si>
  <si>
    <t xml:space="preserve">Razupiranje građevne jame podrazumijeva sav potreban rad i materijal (razupore ili vodilice, grede, ploče za ispunu stranica ili neki drugi primjeren način razupiranja ili zaštite građ. jame, npr. kao "krings" oplata) potreban za učvršćeni iskop građevinske jame. Način razupiranja-zaštite građevinske jame mora omogućiti siguran rad i ne stvarati prepreke radnicima za vrijeme izvođenja radova u građevinskoj jami te uz maksimalno osiguranje radi spriječavanja oštećenja okolnih građevina, prometnih površina (asfalta i sl.) i tla u kojem se izvodi iskop. Razupiranje građevinske jame je predviđeno po cijelom oplošju građevinske jame kao zaštita od urušavanja. </t>
  </si>
  <si>
    <r>
      <t>Obračun po m</t>
    </r>
    <r>
      <rPr>
        <vertAlign val="superscript"/>
        <sz val="10"/>
        <rFont val="Century Gothic"/>
        <family val="2"/>
        <charset val="238"/>
      </rPr>
      <t>2</t>
    </r>
    <r>
      <rPr>
        <sz val="10"/>
        <rFont val="Century Gothic"/>
        <family val="2"/>
        <charset val="238"/>
      </rPr>
      <t xml:space="preserve"> razuprte građevinske jame.</t>
    </r>
  </si>
  <si>
    <t>h</t>
  </si>
  <si>
    <r>
      <t>Zatrpavanje građevinske jame nakon ugradnje CS zamjenskim materijalom (nevezani kameni materijal zrnatosti 0-32 mm). Izvedba, kontrola kakvoće i obračun prema OTU 5. Poglavlje; odredbe 5-01; 5-01.1 do 5-01.4. Ugradnja u slojevima od 30 cm i zbijanje na Ms&gt;80 MN/m</t>
    </r>
    <r>
      <rPr>
        <vertAlign val="superscript"/>
        <sz val="10"/>
        <rFont val="Century Gothic"/>
        <family val="2"/>
        <charset val="238"/>
      </rPr>
      <t xml:space="preserve">2 </t>
    </r>
    <r>
      <rPr>
        <sz val="10"/>
        <rFont val="Century Gothic"/>
        <family val="2"/>
        <charset val="238"/>
      </rPr>
      <t>ili Sz 100% (u zoni prometnice).</t>
    </r>
  </si>
  <si>
    <r>
      <t>Obračun po m</t>
    </r>
    <r>
      <rPr>
        <vertAlign val="superscript"/>
        <sz val="10"/>
        <rFont val="Century Gothic"/>
        <family val="2"/>
        <charset val="238"/>
      </rPr>
      <t>3</t>
    </r>
    <r>
      <rPr>
        <sz val="10"/>
        <rFont val="Century Gothic"/>
        <family val="2"/>
        <charset val="238"/>
      </rPr>
      <t xml:space="preserve"> zatrpane građevinske jame.</t>
    </r>
  </si>
  <si>
    <r>
      <t>Obračun po m</t>
    </r>
    <r>
      <rPr>
        <vertAlign val="superscript"/>
        <sz val="10"/>
        <rFont val="Century Gothic"/>
        <family val="2"/>
        <charset val="238"/>
      </rPr>
      <t>3</t>
    </r>
    <r>
      <rPr>
        <sz val="10"/>
        <rFont val="Century Gothic"/>
        <family val="2"/>
        <charset val="238"/>
      </rPr>
      <t xml:space="preserve"> iskopa.</t>
    </r>
  </si>
  <si>
    <r>
      <t>Dobava i doprema materijala te ugradnja pijeska (zrnatosti 0-4 mm, izvedba, kontrola kakvoće i obračun prema OTU 2. knjiga; odredbe 2-10 - 2-10.3) za posteljicu i oblogu zaštitne cijevi za kabel uz odgovarajuće zbijanje. Obračun po m</t>
    </r>
    <r>
      <rPr>
        <vertAlign val="superscript"/>
        <sz val="10"/>
        <rFont val="Century Gothic"/>
        <family val="2"/>
        <charset val="238"/>
      </rPr>
      <t>3</t>
    </r>
    <r>
      <rPr>
        <sz val="10"/>
        <rFont val="Century Gothic"/>
        <family val="2"/>
        <charset val="238"/>
      </rPr>
      <t xml:space="preserve"> ugrađenog materijala. </t>
    </r>
  </si>
  <si>
    <r>
      <t>Obračun po m</t>
    </r>
    <r>
      <rPr>
        <vertAlign val="superscript"/>
        <sz val="10"/>
        <rFont val="Century Gothic"/>
        <family val="2"/>
        <charset val="238"/>
      </rPr>
      <t>3</t>
    </r>
    <r>
      <rPr>
        <sz val="10"/>
        <rFont val="Century Gothic"/>
        <family val="2"/>
        <charset val="238"/>
      </rPr>
      <t xml:space="preserve"> pijeska. </t>
    </r>
  </si>
  <si>
    <r>
      <t>Zatrpavanje rova nakon ugradnje cijevi zamjenskim materijalom (nevezani kameni materijal zrnatosti 0-32 mm). Izvedba, kontrola kakvoće i obračun prema OTU 5. Poglavlje; odredbe 5-01; 5-01.1 do 5-01.4. Ugradnja u slojevima od 30 cm i zbijanje na Ms&gt;80 MN/m</t>
    </r>
    <r>
      <rPr>
        <vertAlign val="superscript"/>
        <sz val="10"/>
        <rFont val="Century Gothic"/>
        <family val="2"/>
        <charset val="238"/>
      </rPr>
      <t xml:space="preserve">2 </t>
    </r>
    <r>
      <rPr>
        <sz val="10"/>
        <rFont val="Century Gothic"/>
        <family val="2"/>
        <charset val="238"/>
      </rPr>
      <t>ili Sz 100% (u zoni prometnice).</t>
    </r>
  </si>
  <si>
    <r>
      <t>Obračun po m</t>
    </r>
    <r>
      <rPr>
        <vertAlign val="superscript"/>
        <sz val="10"/>
        <rFont val="Century Gothic"/>
        <family val="2"/>
        <charset val="238"/>
      </rPr>
      <t>3</t>
    </r>
    <r>
      <rPr>
        <sz val="10"/>
        <rFont val="Century Gothic"/>
        <family val="2"/>
        <charset val="238"/>
      </rPr>
      <t xml:space="preserve"> zatrpanog rova.</t>
    </r>
  </si>
  <si>
    <t>Odvoz viška materijala od iskopa na deponij udaljen do 10 km, uključivo utovar, prijevoz, istovar i razastiranje. Koeficijent rastresitosti 1,25.</t>
  </si>
  <si>
    <r>
      <t>Obračun po m</t>
    </r>
    <r>
      <rPr>
        <vertAlign val="superscript"/>
        <sz val="10"/>
        <rFont val="Century Gothic"/>
        <family val="2"/>
        <charset val="238"/>
      </rPr>
      <t>3</t>
    </r>
    <r>
      <rPr>
        <sz val="10"/>
        <rFont val="Century Gothic"/>
        <family val="2"/>
        <charset val="238"/>
      </rPr>
      <t xml:space="preserve"> odvezenog materijala.</t>
    </r>
  </si>
  <si>
    <t>Ispitivanje tražene zbijenosti rova kružnom pločom promjera 300 mm uz građevinu crpne stanice.</t>
  </si>
  <si>
    <t>Obračun po komadu ispitivanja.</t>
  </si>
  <si>
    <t>ZEMLJANI RADOVI, UKUPNO:</t>
  </si>
  <si>
    <t>BETONSKI I ARMIRANOBETONSKI RADOVI</t>
  </si>
  <si>
    <r>
      <t>Obračun po m</t>
    </r>
    <r>
      <rPr>
        <vertAlign val="superscript"/>
        <sz val="10"/>
        <rFont val="Century Gothic"/>
        <family val="2"/>
        <charset val="238"/>
      </rPr>
      <t>3</t>
    </r>
    <r>
      <rPr>
        <sz val="10"/>
        <rFont val="Century Gothic"/>
        <family val="2"/>
        <charset val="238"/>
      </rPr>
      <t xml:space="preserve"> betona.</t>
    </r>
  </si>
  <si>
    <t>Dobava i doprema, izravnavanje, čišćenje, savijanje i postava betonskog čelika svih armiranobetonskih elemenata, sve prema statičkom proračunu.</t>
  </si>
  <si>
    <t>Obračun po kg betonskog čelika.</t>
  </si>
  <si>
    <t>BETONSKI ARMIRANOBETONSKI, UKUPNO:</t>
  </si>
  <si>
    <t>Obračun po komadu ugrađenog poklopca.</t>
  </si>
  <si>
    <t>ZIDARSKI UKUPNO:</t>
  </si>
  <si>
    <t>1.1.</t>
  </si>
  <si>
    <t>Dobava i isporuka tipske kanalizacijske crpne stanice, slijedećih karakteristika i funkcija ili jednako vrijedne:</t>
  </si>
  <si>
    <t>Dno crpne stanice je minimalne debljine 20 mm izrađeno od poliestera. Baze crpki se montiraju na inox nosače ugrađene u poliesterskom dnu, lamelirane i zaštićene od utjecaja sadržaja crpne stanice.</t>
  </si>
  <si>
    <t xml:space="preserve">Manipulacija crpkama, izmjena crpki, kao i manipulacija revizionim zasunima se vrši bez ulaska u zasunsko okno, temeljem konstrukcijskih rješenja razmještaja opreme i otvorima na gornjoj ploči. </t>
  </si>
  <si>
    <t xml:space="preserve">Potopljeni crpni agregati, su kpl. sa pogonskim el. motorom, snage 1,5 kW, sa postoljem za mokru izvedbu, koljenom sa zapinjačem i izlaznom prirubnicom, inox držačem vodilica i vodilicama. </t>
  </si>
  <si>
    <t>Agregati su izvedbe sa CB sustavom, motor zaštićen PTC-om u namotu, sa ugrađenim sustavom za kontrolu propuštanja u uljnoj komori, zaštita IP 68, osovina i vanjski vijci inox, epoxi premaz crpke, kpl sa 15 m kabela. Jedna od crpki je opremljena i mehaničkim mlaznim ventilom ugrađenim na kućište, za ispiranje crpne stanice.</t>
  </si>
  <si>
    <t>Nepovratni ventili DN 80 na vertikalnim i revizioni zasuni DN 80 na horizontalnim dijelovima tlačnih cjevovoda su prema prostornom rasporedu, uključivo sa potrebnom vijčanom i brtvenom robom.</t>
  </si>
  <si>
    <t xml:space="preserve">Upravljački ormar tip 2CD6  za ručni i automatski izmjenični rad dvije crpke, 400 V, 2×1.5 kW, direktno upuštanje, s osiguračima, upravljačkim i zaštitnim elementima. Upravljački ormar je opremljen s: - glavnom sklopkom - MiniCASII releja za nadzor temperature statora i prodora vode u crpku - V-metrom s preklopkom - alarmom visokog nivoa vode - grijačem s termostatom i regulatorom vlage - utičnicom 230 V - diferencijalnom zaštitom utičnice - katodnim odvodnicima - preklopkom mreža-agregat 63 A - priključkom za agregat - unutarnjom rasvjetom ormara - mjestom za ugradnju limitatora - beznaponskim kontaktima za daljinski nadzor, - Uređajem za kontrolu razine tekućine s 4 elektrode (signalizator razine ENM-10, 2 kom, potopna sonda LTU 601, 1 kom, set za učvršćivanje sondi, vodič za ožičavanje). Upravljački ormar je poliesterski za vanjsku montažu, temeljen sa cilindarskom bravicom. </t>
  </si>
  <si>
    <t>U ručnom (servisnom) režimu rada crpkama se upravlja proizvoljno sa uključenim nužnim zaštitama, a u automatskom režimu rada na osnovu podešenih nivoa (četiri podešena nivoa), pomoću upravljačkog panela, preko osnovnih slika sa prikazom statusa.</t>
  </si>
  <si>
    <t xml:space="preserve">Crpke rade sa cikličkom izmjenom radnog mjesta, a u slučaju kvara na jednoj automatski starta druga. </t>
  </si>
  <si>
    <t>Posebnim programom se omogućava povremeni rad crpne stanice maksimalnim kapacitetom, zbog ispiranja tlačnog cjevovoda.</t>
  </si>
  <si>
    <t>Automatski režim rada (PLC), podrazumijeva i poseban program za smanjenje nakupljanja taloga oko same crpke.</t>
  </si>
  <si>
    <t>U ormar je ugrađena oprema kućne potrošnje (odovodi za rasvjetu, servisne utičnice i sl.). Predviđeno je mjesto za ugradnju limitatora, ugrađeni su odvodnici prenapona, prekidač na dovodu sa okidačem za daljinski isklop, sklopka za odabir napajanja mreža - agregat, voltmetar i voltmetarska preklopka i kontrolnik napona, a mjeri se struja crpki te radni sati crpki.</t>
  </si>
  <si>
    <t>Zaštita od previsokog napona dodira izvedena je zaštitnim sklopkama diferencijalne struje u tri kruga (crpke, kućna instalacija), a predviđeno je mjesto za spajanje uzemljenja i izjednačanja potencijala.</t>
  </si>
  <si>
    <t>PLC i upravljački panel 4", čine cjelinu, koja omogućava kroz četiri osnovne slike, pregled radnih stanja elemenata postrojenja te mjerenje nivoa, a kronološki registrator događaja (u realnom vremenu) omogućava jednostavnu kontrolu rada i utvrđivanje uzročno posljedične veze događaja.</t>
  </si>
  <si>
    <t>Oprema za automatiku predviđa mjerenje u dva diskretna nivoa (nzs + alarm) kao i kontinuirano mjerenje nivoa, kpl. sa montažnim materijalom i priborom. Podešenje radnih nivoa se vrši na upravljačkom panelu crpne stanice.</t>
  </si>
  <si>
    <t>Komunikacija s postojećim centrom daljinskog nadzora i upravljanja ostvaruje se putem GPRS veze. Za ostvarivanje GPRS komunikacije potrebno je koristiti siguran prijenos telemetrijskih podataka u GPRS VPN mreži korištenjem statičkih IP adresa. Budući da se prenose podaci koji direktno utječu na stanje sustava od velike je važnosti pouzdanost i sigurnost podataka, stoga DYNDNS servisi nisu dopušteni. GSM/GPRS modem mora osigurati višekanalnu simultanu komunikaciju kako bi se omogućilo istovremenost GPRS i SMS razmjene podataka bez prekida GPRS veze prema centru nadzora i upravljanja u slučaju slanja ili primanja SMS poruka. GSM/GPRS modem mora biti sposoban komunicirati s postojećem centrom daljinskog nadzora i upravljanja u Šibicama (SCADA/OPC konfiguracija). Napajanje PLC, mjerne i signalne opreme, te komunikacijske opreme osigurana je sustavom rezervnog napajanja autonomije do 24 sata prilikom nestanka mrežnog napona.</t>
  </si>
  <si>
    <t>Ponuđač treba priložiti slijedeće:</t>
  </si>
  <si>
    <t>4. Tipsku elektro strojarsku tehničku dokumentaciju.</t>
  </si>
  <si>
    <t>Sva dokumentacija uz ponudu se prilaže kao fotokopija</t>
  </si>
  <si>
    <t>Tip:</t>
  </si>
  <si>
    <t>Proizvođač:</t>
  </si>
  <si>
    <t>Zemlja porijekla:</t>
  </si>
  <si>
    <t>1.2.</t>
  </si>
  <si>
    <t>Montaža elektro strojarske opreme i puštanje u pogon crpne stanice, kpl sa podešavanjem automatskog režima rada i obuka operatera, atesti, protokoli i tehnička dokumentacija sa pogonskim uputstvom.</t>
  </si>
  <si>
    <t>Obračun po komadu izvedene crpne stanice.</t>
  </si>
  <si>
    <t>Nadopuna programske opreme centra daljinskog nadzora i upravljanja, na PC računalu s instaliranim SCADA/OPC sustavom renomiranog proizvođača, što uključuje sva potrebna proširenjima postojećih aplikacijskih licenci kako bi se omogućio prihvat svih potrebnih signala sa crpne stanice te omogućila izrada potrebne nadopune korisničke aplikacije glavnog i sekundarnog centra daljinskog nadzora i upravljanja.</t>
  </si>
  <si>
    <t xml:space="preserve">Napomene: </t>
  </si>
  <si>
    <t>Investitor osigurava GSM/GPRS SIM kartice.</t>
  </si>
  <si>
    <t>Ponuđač prije nuđenja mora upoznati i proučiti trenutni koncept centralnog sustava nadzora i upravljanja kako bi dobio u uvid koji opseg radova i materijala je potrebno uložiti za njegovo proširenje. Investitor će ponuđaču dati uvid u svu potrebnu tehničku dokumentaciju i izvedbeno stanje centralnog sustava nadzora i upravljanja.</t>
  </si>
  <si>
    <t>OSTALI RADOVI</t>
  </si>
  <si>
    <r>
      <t>Obračun po m</t>
    </r>
    <r>
      <rPr>
        <vertAlign val="superscript"/>
        <sz val="10"/>
        <rFont val="Century Gothic"/>
        <family val="2"/>
        <charset val="238"/>
      </rPr>
      <t xml:space="preserve">3 </t>
    </r>
    <r>
      <rPr>
        <sz val="10"/>
        <rFont val="Century Gothic"/>
        <family val="2"/>
        <charset val="238"/>
      </rPr>
      <t>ugrađenog materijala.</t>
    </r>
  </si>
  <si>
    <t>OSTALI RADOVI, UKUPNO:</t>
  </si>
  <si>
    <t>MONTAŽNO-DEMONTAŽNI I ELEKTRO RADOVI</t>
  </si>
  <si>
    <t xml:space="preserve">Planiranje dna rova cjevovoda prema projektiranim dimenzijama građevinske jame, širini i uzdužnom padu dna rova. Dno građevinske jame  i rova mora biti isplanirano na točnost +/- 2 cm i zbijeno na Ms≥10MN/m2. Stavkom je predviđeno otesavanje, planiranje i djelomično nabijanje dna rova s izbacivanjem suvišnog materijala iz rova na udaljenost min 1,0 m od ruba rova. </t>
  </si>
  <si>
    <t>ULAZNA CRPNA STANICA</t>
  </si>
  <si>
    <t>Dobava i doprema materijala, izrada betona klase C 20/25 te izvedba obloge crpne stanice u odgovarajućoj oplati.</t>
  </si>
  <si>
    <t>REKAPITULACIJA TROŠKOVA IZVEDBE ULAZNA CRPNA STANICA</t>
  </si>
  <si>
    <t>ULAZNA CRPNA STANICA, SVEUKUPNO:</t>
  </si>
  <si>
    <t>GENERALNA REKAPITULACIJA</t>
  </si>
  <si>
    <t>SVEUKUPNO:</t>
  </si>
  <si>
    <t>Projektant:</t>
  </si>
  <si>
    <t>REKAPITULACIJA RADOVA NA IZGRADNJI UPOV-a</t>
  </si>
  <si>
    <t>ULAZNA CS</t>
  </si>
  <si>
    <t xml:space="preserve"> - ulazna crpna stanica</t>
  </si>
  <si>
    <t xml:space="preserve"> - infiltracijska građevina</t>
  </si>
  <si>
    <t>12.</t>
  </si>
  <si>
    <t>13.</t>
  </si>
  <si>
    <t xml:space="preserve">Nabava i doprema materijala te nasipanje pijeska (zrnatosti 0-4 mm) između objekata tipskog UPOV-a visine 30 cm i zbijanje do nosivosti Ms&gt;10 MN/m2. </t>
  </si>
  <si>
    <t>14.</t>
  </si>
  <si>
    <t>15.</t>
  </si>
  <si>
    <t>Po izvedenom betoniranju potrebno je 7 dana vršiti njegovanje betona klase C30/37 pokrovne ploče kontrolnog okna i podložne a.b. ploče UPOV-a a sve prema detaljnim uputama iz projekta betona.</t>
  </si>
  <si>
    <r>
      <t>m</t>
    </r>
    <r>
      <rPr>
        <b/>
        <vertAlign val="superscript"/>
        <sz val="10"/>
        <rFont val="Century Gothic"/>
        <family val="2"/>
        <charset val="238"/>
      </rPr>
      <t>3</t>
    </r>
  </si>
  <si>
    <t>Obračun komadu kompletno instaliranog UPOV-a.</t>
  </si>
  <si>
    <t xml:space="preserve">Dobava i doprema materijala, izrada betona klase 30/37 te izvedba montažnih armirano betonskih prstena tipskih PP kontrolnih  okana u odgovarajućoj glatkoj oplati debljine 20 cm. Armirano betonski prsteni se izvode s ankerima za transport i povezivanje s a.b. pokrovnom pločom. U jediničnu cijenu je uključen sav rad i materijal. </t>
  </si>
  <si>
    <t xml:space="preserve">Dobava i doprema materijala, izrada betona klase 30/37 te izvedba montažnih armirano betonskih pokrovnih ploča  tipskih PP revizijskih  okana u odgovarajućoj oplati. Odmah se ugrađuju i povezuju okviri L.Ž. poklopaca na a.b. ploču. </t>
  </si>
  <si>
    <t>* nosivosti 250 kN</t>
  </si>
  <si>
    <t>Obračun po komadu ugrađenog a.b. prstena.</t>
  </si>
  <si>
    <t>Obračun po komadu ugrađene pokrovne ploče.</t>
  </si>
  <si>
    <t>Dobava, doprema i ugradnja nepropusnih tipskih lijevanoželjeznih kanalskih poklopaca veličine svijetlog otvora Ø 600 mm, komplet s pripadnim okvirom, uključivo namještanje i betoniranje na a.b. pokrovnu ploču kontrolnih okana, a sve u skladu s HRN EN 124:2005.</t>
  </si>
  <si>
    <r>
      <t>Doprema iz betonare, ugradnja i  namještanje a.b. prstena  na betonsku oblogu tipskog kontrolnog okna. U cijenu uključiti elastičnu masu za brtvljenje na poliuretanskoj bazi (bubreća masa) za izvedbu nepropusne radne reške - predviđa se cca 2,5 m</t>
    </r>
    <r>
      <rPr>
        <vertAlign val="superscript"/>
        <sz val="10"/>
        <rFont val="Century Gothic"/>
        <family val="2"/>
        <charset val="238"/>
      </rPr>
      <t xml:space="preserve">1 </t>
    </r>
    <r>
      <rPr>
        <sz val="10"/>
        <rFont val="Century Gothic"/>
        <family val="2"/>
        <charset val="238"/>
      </rPr>
      <t>po brtvenoj površini.</t>
    </r>
  </si>
  <si>
    <r>
      <t>Doprema iz betonare, ugradnja i  namještanje a.b. pokrovnih ploča na a.b. prsten kontrolnih okana. Pokrovna ploča i prsten se povezuju sa minimalno četri ankera i obrađuju cementnim mortom. U cijenu uključiti elastičnu masu za brtvljenje na poliuretanskoj bazi (bubreća masa) za izvedbu nepropusne radne reške - predviđa se cca 2,5 m</t>
    </r>
    <r>
      <rPr>
        <vertAlign val="superscript"/>
        <sz val="10"/>
        <rFont val="Century Gothic"/>
        <family val="2"/>
        <charset val="238"/>
      </rPr>
      <t xml:space="preserve">1 </t>
    </r>
    <r>
      <rPr>
        <sz val="10"/>
        <rFont val="Century Gothic"/>
        <family val="2"/>
        <charset val="238"/>
      </rPr>
      <t>po brtvenoj površini.</t>
    </r>
  </si>
  <si>
    <t>Dijelovi okna se međusobno spajaju pomoću brtvi ili zavarivanjem čime se osigurava nepropusnost. Okna imaju ugrađene stupaljke na svakih 25 [cm] koje omogućavaju silazak i izlazak, a nalaze se maksimalno 50 [cm] od vrha okna. Cjevovod se spaja na adaptere PP okna originalnim spojnicama i brtvama. Okna trebaju biti sukladna prema svim zahtjevima HRN EN 13598-2:2009. Okno treba biti ispitano i vodonepropusno u skladu s normom HRN EN 1277. Obodna čvrstoča treba biti ispitana prema HRN EN ISO 9969. Stupaljke trebaju biti ispitane prema EN 13101. Brtveni elementi moraju biti u skladu s HRN EN 681-1. Otpornost kinete na udarac treba biti dokazano prema EN 1411. Proračunom je potrebno dokazati otpornost okna na djelovanje uzgona bez dodatnog betoniranja.</t>
  </si>
  <si>
    <t>* kontrolna okna</t>
  </si>
  <si>
    <t xml:space="preserve">Strojno skidanje gornjeg sloja tla i planiranje zone građevinskih radova za izgradnju UPOV-a, uključivo uklanjanje niskog raslinja.  </t>
  </si>
  <si>
    <r>
      <t>Iskop građevinske jame u tlu B i C kategorije za ugradnju predgotovljenih dijelova UPOV-a (spremnik za mulj, akumulacijski spremnik, reaktor 1, reaktor 2, bubanj filter). Pokosi građevinske jame izvode se u nagibu 1:5. Predviđa se 95% strojnog i 5% ručnog iskopa. Obračun po m</t>
    </r>
    <r>
      <rPr>
        <vertAlign val="superscript"/>
        <sz val="10"/>
        <rFont val="Century Gothic"/>
        <family val="2"/>
        <charset val="238"/>
      </rPr>
      <t>3</t>
    </r>
    <r>
      <rPr>
        <sz val="10"/>
        <rFont val="Century Gothic"/>
        <family val="2"/>
        <charset val="238"/>
      </rPr>
      <t xml:space="preserve"> iskopanog materijala.</t>
    </r>
  </si>
  <si>
    <t xml:space="preserve">Produbljenje i proširenje rova na mjestu izvedbe spojnog okna i okna za uzorkovanje. Iskop se obavlja u tlu B i C kategorije s utovarom iskopanog materijala u vozila i odvoz na deponij. </t>
  </si>
  <si>
    <t>16.</t>
  </si>
  <si>
    <t xml:space="preserve">Nabava i doprema materijala, izrada betona klase C30/37  (XC4, XF4) te izvedba podložne a.b. ploče za objekte UPOV-a debljine 20 cm u odgovarajućoj oplati na dnu građevinske jame i ispod razdjelnog objekta. U jediničnu cijenu je uključen sav rad i materijal. </t>
  </si>
  <si>
    <t>17.</t>
  </si>
  <si>
    <t xml:space="preserve">Nabava i doprema materijala te izrada pokrovnog sloja od humusa debljine 30 cm iznad objekta UPOV-a. Materijal se ugrađuje u jednom sloju min.  debljine 30 cm i zbija lakim nabijačima do nosivosti na površini Ms&gt;20 MN/m2. </t>
  </si>
  <si>
    <t>Mehaničko čišćenje i pranje svih objekata UPOV-a, cjevovoda, razdjelnog objekta i kontrolnog okna prije ispitivanja vodonepropusnosti.</t>
  </si>
  <si>
    <t xml:space="preserve"> - spojno kontrolno okno</t>
  </si>
  <si>
    <t xml:space="preserve"> - objekti tipskog UPOV-a</t>
  </si>
  <si>
    <t xml:space="preserve"> - okno za uzorkovanje</t>
  </si>
  <si>
    <t>NAPOMENA!</t>
  </si>
  <si>
    <t xml:space="preserve">Iskop građevinske jame za izvedbu crpne stanice. Iskop se obavlja u tlu B i C kategorije, s utovarom iskopanog materijala u vozila i odvoz na deponij. Predviđa se 95% strojnog i 5% ručnog iskopa. </t>
  </si>
  <si>
    <t>Dobava i doprema materijala, izrada betona klase C 16/20 te izvedba podloge dna crpne stanice u odgovarajućoj oplati.</t>
  </si>
  <si>
    <t>Po izvedenom betoniranju potrebno je 7 dana vršiti njegovanje betona klase C30/37 betonske pokrovne ploče crpne stanice  a sve prema detaljnim uputama iz projekta betona.</t>
  </si>
  <si>
    <t>Dobava i ugradnja poklopaca dimenzija 600×600 mm sa ventilacijskim kapama od inoxa. Poklopci su nosivosti 150 kN, opremljen ključem za zaključavanje i mehanizmom za zaštitu od nekontroliranog zatvaranja otvorenog polopca. Gornja površina mora biti protuklizna. 
Stavka uključuje sav potreban rad i materijal.</t>
  </si>
  <si>
    <t>* nosivosti 150 kN</t>
  </si>
  <si>
    <t>Kanalizacijska crpna stanica se sastoji od kućišta, promjera 1,4 m, visine do 2,9 m, proizvedenog od poliestera, SN 5000, debljine stijenke min 20 mm, sa predviđenim spojevima za dovodni cjevovod i tlačni cjevovod (izlazna prirubnica). Opremljeno je ljestvama za servisne radove,  te profilima za montažu opreme i hvataljkama za transport, sve inox AISI 304, a sukladno normi HRN EN 752:2008.</t>
  </si>
  <si>
    <t>Opremljena je sa dva potopljena crpna agregata, pojedinačnog kapaciteta do Q=2,9 l/s, do Hman=2,1 m, koji rade u režimu rada 1+1 (2+0 opcija).</t>
  </si>
  <si>
    <t>Montaža elemenata UPOV-a elektro strojarske opreme i puštanje u pogon UPOV-a, kpl. sa podešavanjem automatskog režima rada i obuka operatera, atesti, protokoli i tehnička dokumentacija sa pogonskim uputstvom.</t>
  </si>
  <si>
    <t>1. Kataloški materijal nuđenog tipskog UPOV-a</t>
  </si>
  <si>
    <t>1. Kataloški materijal nuđene tipske crpne stanice.</t>
  </si>
  <si>
    <t>Postavljanje crpne stanice na pripremljenu podlogu, sa namještanjem po projektiranoj visini i pravcu te spajanjem na dovodni i tlačni cjevovod (masa crpne stanice cca 2,5 t).</t>
  </si>
  <si>
    <t>Nadopuna korisničke aplikacije centra nadzora i upravljanja sa svim procesnim grafičkim i alfanumeričkim prikazima podataka predmetne crpne stanice, nadopunjavanjem baze prikupljenih procesnih podataka, registracijom alarma i svih aktivnosti u sustavu, povijesnim prikazima mjerenih vrijednosti i sl., uklapanjem u postojeći upravljački sustav na odvodnim crpnim stanicama kojima upravlja "Gračac vodovod i odvodnja" d.o.o..</t>
  </si>
  <si>
    <t>Nadopuna programske opreme centra daljinskog nadzora i upravljanja.</t>
  </si>
  <si>
    <t xml:space="preserve">UPOV </t>
  </si>
  <si>
    <r>
      <t>Planiranje dna građevinske jame UPOV-a na kote prema projektu. Dno građevinske jame mora biti isplanirano na točnost +/- 2 cm i zbijeno na Ms≥20MN/m</t>
    </r>
    <r>
      <rPr>
        <vertAlign val="superscript"/>
        <sz val="10"/>
        <rFont val="Century Gothic"/>
        <family val="2"/>
        <charset val="238"/>
      </rPr>
      <t>2</t>
    </r>
    <r>
      <rPr>
        <sz val="10"/>
        <rFont val="Century Gothic"/>
        <family val="2"/>
        <charset val="238"/>
      </rPr>
      <t xml:space="preserve">. Stavkom je predviđeno planiranje, nasipavanje zrnatim kamenim materijalom (0-16 mm), zbijanje dna građevinske jame za izvedbu podložne a.b. ploče, uključivo izbacivanje viška materijala iz građevinske jame na udaljenost min 1,0 m od ruba građevinske jame. </t>
    </r>
  </si>
  <si>
    <t>Nabava i doprema materijala te ugradnja pijeska (zrnatosti 0-4 mm, izvedba, kontrola kakvoće i obračun prema OTU 2. knjiga; odredbe 2-10 - 2-10.3) za posteljicu/podlogu kanalizacijskih cijevi, debljine 10 cm uz nabijanje do odgovarajuće nosivosti (Ms&gt;10 MN/m2). Stavka obuhvaća i izradu ležaja cijevi (kut nalijeganja cijevi min. 90°) te potrebna produbljenja na mjestu spojeva cijevi.</t>
  </si>
  <si>
    <t>Prilagodba postojećih kolektora sanitarne odvodnje Novog naselja 1 i 2 za priključenje na spojno okno.</t>
  </si>
  <si>
    <t>Obračun po kom prilagodbe.</t>
  </si>
  <si>
    <t>2. Tipsku elektro strojarsku tehničku dokumentaciju.</t>
  </si>
  <si>
    <t>* PVC punostijena cijev, SN8 (obodna čvrstoća prema HRN EN ISO 9969:2016)</t>
  </si>
  <si>
    <t>Nabava i doprema montažnih segmentnih polipropilenskih (PP) okana za kanalizaciju DN1000 (unutarnji promjer minimalno 100 [mm]). Okna moraju biti sastavljena od brizganih dijelova. Okna se ugrađuju u tlo s podzemnim vodama do 6 [m] dubine. Okna se sastoje iz PP baze sa izvedenom kinetom i zavarenim adapterima, orebrenih PP prstena sa brtvama (ne cijevi) te PP konusa koji omogućava suženje unutarnjeg promjera na 630 [mm]. Konus treba biti ispitan na tlačno opterećenje do 50 [kN]. Dno okna je sastavljeno od dva nosiva sloja, tvornički zavarenih, s posebnom nosivom troslojnom rebrastom strukturom iznutra, te ravnim dnom cijelim promjerom okna. Horizontalni lomovi nivelete trebaju biti isključivo unutar okna.</t>
  </si>
  <si>
    <t>* ulazna pješačka vrata, š=1,0 m</t>
  </si>
  <si>
    <r>
      <t>Obračun po m</t>
    </r>
    <r>
      <rPr>
        <vertAlign val="superscript"/>
        <sz val="10"/>
        <rFont val="Century Gothic"/>
        <family val="2"/>
        <charset val="238"/>
      </rPr>
      <t>1</t>
    </r>
    <r>
      <rPr>
        <sz val="10"/>
        <rFont val="Century Gothic"/>
        <family val="2"/>
        <charset val="238"/>
      </rPr>
      <t xml:space="preserve"> kompletno izrađene ograde.</t>
    </r>
  </si>
  <si>
    <t>* ulazna kolna vrata, š=6,0 m</t>
  </si>
  <si>
    <r>
      <t>Obračun po m</t>
    </r>
    <r>
      <rPr>
        <vertAlign val="superscript"/>
        <sz val="10"/>
        <rFont val="Century Gothic"/>
        <family val="2"/>
        <charset val="238"/>
      </rPr>
      <t>3</t>
    </r>
    <r>
      <rPr>
        <sz val="10"/>
        <rFont val="Century Gothic"/>
        <family val="2"/>
        <charset val="238"/>
      </rPr>
      <t xml:space="preserve"> stvarno iskopanog materijala.</t>
    </r>
  </si>
  <si>
    <t>10.</t>
  </si>
  <si>
    <t xml:space="preserve">Osiguranje gradilišta obuhvaća radove na izradi ograde oko baze gradilišta, uključujući eventualno potrebne prometne znakove, izradu ograde i ulaznih vratiju za radnike i strojeve potrebne za rad na gradilištu. Osiguranje prometa za vrijeme gradnje. Osiguranje se sastoji od postavljanja  prometnih znakova  upozorenja, te uključuje sve pripremne radnje  (ishođenje potrebnih dozvola, informiranje javnosti i sl.). Znakovi će se postaviti na propisanoj udaljenosti od mjesta gradnje, a moraju biti vidljivi danju i noću. Da bi se mogla izvršiti privremena regulacija prometa tijekom izgradnje planiranog uređaja, potrebno je dobaviti i postaviti prometne znakove prema prilozima za privremenu regulaciju prometa danim u projektu. Nakon završetka radova treba ukloniti ove prometne znakove i postaviti one prometne znakove koji su bili na terenu prije početka izvođenja radova.  </t>
  </si>
  <si>
    <t xml:space="preserve">Osiguranje i zaštita postojećih vodovodnih, električnih i gromobranskih instalacija koje se križaju s planiranom građevinom. Prije izvođenja radova potrebno je zatražiti točnu lokaciju postojećih instalacija na terenu od investitora ili poduzeća koja ih održavaju. </t>
  </si>
  <si>
    <t>Odvoz viška materijala od iskopa, na deponij udaljen do 10 km, uključivo utovar, prijevoz, istovar i razastiranje. Koeficijent rastresitosti 1,25.</t>
  </si>
  <si>
    <t>Dobava i doprema materijala, izrada betona klase C30/37 te izvedba armirano betonske pokrovne ploče crpne stanice, dimenzija i nosivosti prema mjestu ugradnje, kpl sa ugradnjom okvira za dva metalna poklopca sa ventilacijskim otvorima, dimenzija 600x600 mm.</t>
  </si>
  <si>
    <t xml:space="preserve">Iskop rova za polaganje zaštitne cijevi i jame za temelj elektroormara u tlu B i C kategorije. </t>
  </si>
  <si>
    <t>Čišćenje i uređenje terena oko izvedenog objekta, uključiv odvoz otpada.</t>
  </si>
  <si>
    <t>Dobava, doprema i ugradnja tipskog uređaja za pročišćavanje komunalnih otpadnih voda (UPOV-a) kapaciteta 600 ES na a.b. podložnu ploču. Predgotovljeni UPOV se sastoji od 8 spremnika dimenzija 2,3x6,0x2,45 m, jednog razdjelnog okna dimenzija 1,54x1,34x1,1 m i objekta bubanj filtra dimenzija 3,0x2,3x2,15 m, odnosno u svemu kao tip "UPOV TOPAS S 600 ES".</t>
  </si>
  <si>
    <t>* DN 250 mm</t>
  </si>
  <si>
    <t>* DN 200 mm</t>
  </si>
  <si>
    <t>* DN 110 mm</t>
  </si>
  <si>
    <t>Nabava, prijevoz , istovar i uskladištenje na gradilišni deponij, te raznošenje duž rova, polaganje u rov i montaža PEHD cijevi za tlačnu kanalizaciju, tipa PE 100 SDR 17 za PN10, u skladu s HRN EN 12201-1-3:2011-2013., a spajane elektrofuzijskim zavarivanjem. Ponuditelj je dužan u ponudi priložiti certifikat o stalnosti svojstava izdanu temeljem izvješća ispitnog laboratorija ovlaštenog od strane Hrvatske akreditacijske agencije, kojim dokazuje da cijevi u potpunosti odgovaraju zahtijevanim karakteristikama prema opisu iz ove stavke i tehničkom opisu.                                  Jedinična cijena stavke sadrži sav potreban rad, materijal i pripomoći. U jediničnu cijenu uključen je sav potreban spojni i drugi  brtveni  materijal potreban za montažu cijevi, a koji omogućava izradu spoja nosivosti koja je jednaka traženoj nazivnoj krutosti cjevovoda.</t>
  </si>
  <si>
    <t>Pražnjenje, čišćenje i odvoz sadržaja Imhoffove taložnice (otpadna voda i nataloženi mulj) na veći UPOV koji prihvaća sadržaj sabirnih jama.</t>
  </si>
  <si>
    <r>
      <t>Obračun po kompletu očišćene Imhoffove taložnice</t>
    </r>
    <r>
      <rPr>
        <sz val="10"/>
        <rFont val="Century Gothic"/>
        <family val="2"/>
        <charset val="238"/>
      </rPr>
      <t xml:space="preserve">. </t>
    </r>
  </si>
  <si>
    <t>kpl.</t>
  </si>
  <si>
    <t>Obračunato u sklopu troškova UPOV-a.</t>
  </si>
  <si>
    <t>Usponski cjevovodi, DN 80 mm sa potrebnim fazonskim komadima, prirubničkim - rastavnim spojevima su od inox-a AISI 304, a sastoje se od cijevnih lukova,  FF komada, redukcija, radionički izrađenih i skrojenih prema veličini crpne stanice i prema prostornom rasporedu cjevovoda, uključivo sa potrebnom inox vijčanom i brtvenom robom.</t>
  </si>
  <si>
    <t>Opremanje crpne stanice podrazumijeva kabele i kabelski pribor za povezivanje elemenata postrojenja sa upravljačkom ormarom, uzemljenje i izjednačenje potencijala u ulaznoj crpnoj stanici, uzemljenje upravljačkog omara.</t>
  </si>
  <si>
    <t>2. Za poliestersku cijev, od koje je proizvedeno kućište crpne stanice certifikat o stalnosti svojstava, izdan temeljem izvješća Ispitnog laboratorija za ispitivanje mehaničkih svojstava polimernih materijala, akreditiranog od strane Hrvatske akreditacijske agencije, prema HRN EN 14364: 2013,</t>
  </si>
  <si>
    <t>3. Za crpnu stanicu, Izjavu o svojstvima za novoizrađenu opremu.</t>
  </si>
  <si>
    <t>MONTAŽNO-DEMONTAŽNI I ELEKTRO RADOVI, UKUPNO:</t>
  </si>
  <si>
    <t>ULAZNA CS, SVEUKUPNO:</t>
  </si>
  <si>
    <t>Ispitivanje izvedenih kanalizacijskih kolektora, kontrolnih okana i crpne stanice na vodonepropusnost i funkcionalnost prema HRN EN 1610:2015, ispitivanje tlečnih cjevovoda prema HRN EN 805:2005. Ispitivanje vrši akreditirani laboratorij osposobljen prema zahtjevima norme HRN EN ISO/IEC 17026:2000 "V" postupkom (ispitivanje vodom). Sva višekratna ispitivanja neće se posebno obračunavati, već svako drugo i daljnje ispitivanje ide na teret izvoditelja radova.</t>
  </si>
  <si>
    <r>
      <t>Obračun po m</t>
    </r>
    <r>
      <rPr>
        <vertAlign val="superscript"/>
        <sz val="10"/>
        <rFont val="Century Gothic"/>
        <family val="2"/>
        <charset val="238"/>
      </rPr>
      <t>1</t>
    </r>
    <r>
      <rPr>
        <sz val="10"/>
        <rFont val="Century Gothic"/>
        <family val="2"/>
        <charset val="238"/>
      </rPr>
      <t xml:space="preserve"> ispitanog kolektora i komadu kontrolnog okna.</t>
    </r>
  </si>
  <si>
    <t xml:space="preserve"> - tlačni cjevovodi</t>
  </si>
  <si>
    <t xml:space="preserve"> - kolektori</t>
  </si>
  <si>
    <t>REKAPITULACIJA UPOV-a</t>
  </si>
  <si>
    <t>UPOV, SVEUKUPNO:</t>
  </si>
  <si>
    <t>UPOV</t>
  </si>
  <si>
    <t xml:space="preserve">Obračun po komadu demontiranih oblikovnih komada i vodovodnih armatura. </t>
  </si>
  <si>
    <t>oblikovni komadi DN 200 mm</t>
  </si>
  <si>
    <t>vodovodne armature DN 200 mm</t>
  </si>
  <si>
    <t xml:space="preserve">EVX zasun, </t>
  </si>
  <si>
    <t xml:space="preserve">ugradbena garnitura za EVX zasun, </t>
  </si>
  <si>
    <t>F-kom, L=600 mm</t>
  </si>
  <si>
    <t>FF-kom, L=2000 mm</t>
  </si>
  <si>
    <t>FF-kom, L=500 mm</t>
  </si>
  <si>
    <t>FFK 11-kom, L=600 mm</t>
  </si>
  <si>
    <r>
      <t>* Obračun po m</t>
    </r>
    <r>
      <rPr>
        <vertAlign val="superscript"/>
        <sz val="10"/>
        <rFont val="Century Gothic"/>
        <family val="2"/>
        <charset val="238"/>
      </rPr>
      <t>2</t>
    </r>
    <r>
      <rPr>
        <sz val="10"/>
        <rFont val="Century Gothic"/>
        <family val="2"/>
        <charset val="238"/>
      </rPr>
      <t xml:space="preserve"> površine.</t>
    </r>
  </si>
  <si>
    <t>Dobava i doprema materijala, izrada betona klase C 16/20 te izvedba podloge dna i obloge tipskog PP spojnog i kontrolnog okna u odgovarajućoj oplati.</t>
  </si>
  <si>
    <t xml:space="preserve"> - spremnik pročišćene vode</t>
  </si>
  <si>
    <t xml:space="preserve">Dobava i doprema materijala te izrada završnog sloja platoa unutar ograđenog prostora UPOV-a na kotu 565,75 mn.m.  zemljanim materijalom debljine min. 30 cm. </t>
  </si>
  <si>
    <t>Dobava i doprema materijala te izrada nosivog sloja od nevezanog zrnatog kamenog materijala zrnatosti 0-32 mm debljine 30 cm za podlogu asfaltnog zastora i betonskih opločnika. Izvedba, kontrola kakvoće i obračun prema OTU 5. Poglavlje; odredbe 5-01; 5-01.4. Ugradnja u slojevima do 30 cm i zbijanje do Ms&gt;80 MN/m2 ili Sz 100%.</t>
  </si>
  <si>
    <t>Demontaža, utovar i transport dijela lijevano željeznih cijevi za vađenje mulja iz Imhoffove taložnice koja se prenamjenjuje u spremnik pročišćene vode. Demontirani oblikovni komadi i armature transportiraju se na daljinu do 5 km i odlažu na deponij koji odredi investitor.</t>
  </si>
  <si>
    <t xml:space="preserve">Izrada zaštitne ograde. Stavkom je obuhvaćen rad i materijal za izradu zaštitne ograde oko zone građevinskog zahvata, zbog zaštite radnika i prolaznika za vrijeme iskopa. U cijenu je uračunata nabava, postava i demontaža ograde nakon završetka radova. </t>
  </si>
  <si>
    <t>Iskop u materijalu B i C kategorije za temelje betonskih stupova ograde oko parcele, dimenzija 50x50x80 cm. Razastiranje i planiranje iskopanog materijala na parceli.</t>
  </si>
  <si>
    <t>Nabava, doprema i montaža gotovih kolnih ulaznih vrata - kliznih, s jednim krilom svijetle širine cca. 6,0 m, visine 200 cm i jednokrilnih pješačkih vrata zaokretnih svijetle širine cca. 1,0 m, visine 200 cm od pocinčanih čeličnih profila . Uz okvire isporučiti po tri petlje s vezom na nosivi stup, bravu s ključevima i graničnike.</t>
  </si>
  <si>
    <t xml:space="preserve">Doprema i ugradnja materijala iz iskopa te nasipanje između objekata tipskog UPOV-a do završne obloge humusom. Materijal se ugrađuje u slojevima debljine 30 cm (max. debljine 50 cm) i zbija lakim nabijačima do nosivosti na površini Ms&gt;20 MN/m2. </t>
  </si>
  <si>
    <t>Kućište crpne stanice može se izvesti od umjtnih materijala kao što su PE (polietilen), PP (polipropilen) i GRP (poliester), a u svrhu povećane otpornosti na abraziju i kemijske utjecaje , agresivne fekalne  otpadne vode.</t>
  </si>
  <si>
    <t xml:space="preserve">Nabava,doprema i montaža plastificiranog žičanog pletiva, visine 2000 mm, uključivo stupove  pocinčane s vanjske i unutrašnje strane i plastificirane. </t>
  </si>
  <si>
    <t xml:space="preserve">Nabava, doprema, raznošenje duž trase rova, polaganje u rov polivinilklorid (PVC) cijevi karakteristika u skladu s HRN EN 1852-1:2009, spajanje na kolčak ili spojnicom s pripadnim brtvama od elastomera u skladu s HRN EN 681-1:2003.  </t>
  </si>
  <si>
    <t xml:space="preserve">Iskop rova za polaganje gravitacijske kolektore i tlačne cjevovode i infiltracijsku građevinu. Iskop se obavlja u tlu B i C kategorije, s utovarom iskopanog materijala u vozila i odvoz na deponij. Predviđa se 95% strojnog i 5% ručnog iskopa. Usvojena širina rova je 1,2 m. </t>
  </si>
  <si>
    <t xml:space="preserve">Nabava i doprema materijala te izrada infiltracijske građevine nasipavanjem kamenog materijala u slojevima prema projektu. </t>
  </si>
  <si>
    <t>kamena frakcija 8-32 mm</t>
  </si>
  <si>
    <t>kamena frakcija 16-32 mm</t>
  </si>
  <si>
    <t>kamena frakcija 32-64 mm</t>
  </si>
  <si>
    <t>kamena frakcija 64-250 mm</t>
  </si>
  <si>
    <t>18.</t>
  </si>
  <si>
    <t>Iva Mencinger, mag.ing.aedif.</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</si>
</sst>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0.00\ &quot;kn&quot;;\-#,##0.00\ &quot;kn&quot;"/>
    <numFmt numFmtId="8" formatCode="#,##0.00\ &quot;kn&quot;;[Red]\-#,##0.00\ &quot;kn&quot;"/>
    <numFmt numFmtId="44" formatCode="_-* #,##0.00\ &quot;kn&quot;_-;\-* #,##0.00\ &quot;kn&quot;_-;_-* &quot;-&quot;??\ &quot;kn&quot;_-;_-@_-"/>
    <numFmt numFmtId="43" formatCode="_-* #,##0.00\ _k_n_-;\-* #,##0.00\ _k_n_-;_-* &quot;-&quot;??\ _k_n_-;_-@_-"/>
    <numFmt numFmtId="164" formatCode="0.00_)"/>
    <numFmt numFmtId="165" formatCode="#,##0.00;\-#,##0.00;&quot;&quot;"/>
    <numFmt numFmtId="166" formatCode="_-* #,##0.00_-;\-* #,##0.00_-;_-* &quot;-&quot;??_-;_-@_-"/>
    <numFmt numFmtId="167" formatCode="#,##0.00\ _k_n"/>
    <numFmt numFmtId="168" formatCode="#,##0.00\ &quot;kn&quot;"/>
  </numFmts>
  <fonts count="32" x14ac:knownFonts="1">
    <font>
      <sz val="11"/>
      <color theme="1"/>
      <name val="Calibri"/>
      <family val="2"/>
      <charset val="238"/>
      <scheme val="minor"/>
    </font>
    <font>
      <sz val="11"/>
      <color theme="1"/>
      <name val="Century Gothic"/>
      <family val="2"/>
      <charset val="238"/>
    </font>
    <font>
      <sz val="10"/>
      <name val="Arial"/>
      <family val="2"/>
      <charset val="238"/>
    </font>
    <font>
      <sz val="9"/>
      <name val="Arial CE"/>
      <family val="2"/>
      <charset val="238"/>
    </font>
    <font>
      <sz val="10"/>
      <name val="Century Gothic"/>
      <family val="2"/>
      <charset val="238"/>
    </font>
    <font>
      <b/>
      <i/>
      <sz val="10"/>
      <name val="Century Gothic"/>
      <family val="2"/>
      <charset val="238"/>
    </font>
    <font>
      <b/>
      <sz val="10"/>
      <name val="Century Gothic"/>
      <family val="2"/>
      <charset val="238"/>
    </font>
    <font>
      <vertAlign val="superscript"/>
      <sz val="10"/>
      <name val="Century Gothic"/>
      <family val="2"/>
      <charset val="238"/>
    </font>
    <font>
      <b/>
      <i/>
      <vertAlign val="superscript"/>
      <sz val="10"/>
      <name val="Century Gothic"/>
      <family val="2"/>
      <charset val="238"/>
    </font>
    <font>
      <sz val="10"/>
      <color rgb="FFFF0000"/>
      <name val="Century Gothic"/>
      <family val="2"/>
      <charset val="238"/>
    </font>
    <font>
      <sz val="12"/>
      <name val="Courier"/>
      <family val="1"/>
      <charset val="238"/>
    </font>
    <font>
      <b/>
      <i/>
      <sz val="12"/>
      <name val="Century Gothic"/>
      <family val="2"/>
      <charset val="238"/>
    </font>
    <font>
      <sz val="11"/>
      <color theme="1"/>
      <name val="Calibri"/>
      <family val="2"/>
      <charset val="238"/>
      <scheme val="minor"/>
    </font>
    <font>
      <sz val="16"/>
      <name val="Century Gothic"/>
      <family val="2"/>
      <charset val="238"/>
    </font>
    <font>
      <b/>
      <sz val="12"/>
      <name val="Century Gothic"/>
      <family val="2"/>
      <charset val="238"/>
    </font>
    <font>
      <sz val="10"/>
      <color indexed="10"/>
      <name val="Century Gothic"/>
      <family val="2"/>
      <charset val="238"/>
    </font>
    <font>
      <b/>
      <sz val="10"/>
      <color rgb="FFFF0000"/>
      <name val="Century Gothic"/>
      <family val="2"/>
      <charset val="238"/>
    </font>
    <font>
      <sz val="11"/>
      <name val="Arial CE"/>
      <charset val="238"/>
    </font>
    <font>
      <sz val="10"/>
      <name val="Trebuchet MS"/>
      <family val="2"/>
      <charset val="238"/>
    </font>
    <font>
      <b/>
      <sz val="10"/>
      <name val="Trebuchet MS"/>
      <family val="2"/>
      <charset val="238"/>
    </font>
    <font>
      <i/>
      <sz val="10"/>
      <name val="Century Gothic"/>
      <family val="2"/>
      <charset val="238"/>
    </font>
    <font>
      <b/>
      <i/>
      <sz val="10"/>
      <name val="Trebuchet MS"/>
      <family val="2"/>
      <charset val="238"/>
    </font>
    <font>
      <sz val="11"/>
      <name val="Century Gothic"/>
      <family val="2"/>
      <charset val="238"/>
    </font>
    <font>
      <b/>
      <sz val="11"/>
      <name val="Century Gothic"/>
      <family val="2"/>
      <charset val="238"/>
    </font>
    <font>
      <b/>
      <vertAlign val="superscript"/>
      <sz val="10"/>
      <name val="Century Gothic"/>
      <family val="2"/>
      <charset val="238"/>
    </font>
    <font>
      <sz val="10"/>
      <color indexed="10"/>
      <name val="Trebuchet MS"/>
      <family val="2"/>
      <charset val="238"/>
    </font>
    <font>
      <b/>
      <i/>
      <sz val="10"/>
      <color indexed="10"/>
      <name val="Century Gothic"/>
      <family val="2"/>
      <charset val="238"/>
    </font>
    <font>
      <i/>
      <sz val="10"/>
      <color indexed="10"/>
      <name val="Century Gothic"/>
      <family val="2"/>
      <charset val="238"/>
    </font>
    <font>
      <b/>
      <i/>
      <sz val="11"/>
      <name val="Century Gothic"/>
      <family val="2"/>
      <charset val="238"/>
    </font>
    <font>
      <i/>
      <sz val="11"/>
      <name val="Century Gothic"/>
      <family val="2"/>
      <charset val="238"/>
    </font>
    <font>
      <b/>
      <u/>
      <sz val="10"/>
      <name val="Century Gothic"/>
      <family val="2"/>
      <charset val="238"/>
    </font>
    <font>
      <b/>
      <i/>
      <u/>
      <sz val="10"/>
      <name val="Century Gothic"/>
      <family val="2"/>
      <charset val="238"/>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 fillId="0" borderId="0"/>
    <xf numFmtId="0" fontId="2" fillId="0" borderId="0"/>
    <xf numFmtId="0" fontId="2" fillId="0" borderId="0"/>
    <xf numFmtId="0" fontId="3" fillId="0" borderId="0">
      <alignment horizontal="left" vertical="top"/>
    </xf>
    <xf numFmtId="164" fontId="10" fillId="0" borderId="0"/>
    <xf numFmtId="43" fontId="12" fillId="0" borderId="0" applyFont="0" applyFill="0" applyBorder="0" applyAlignment="0" applyProtection="0"/>
    <xf numFmtId="49" fontId="17" fillId="0" borderId="0">
      <alignment horizontal="justify" vertical="justify" wrapText="1"/>
      <protection locked="0"/>
    </xf>
    <xf numFmtId="166" fontId="17" fillId="0" borderId="0" applyFont="0" applyFill="0" applyBorder="0" applyAlignment="0" applyProtection="0"/>
    <xf numFmtId="49" fontId="17" fillId="0" borderId="0">
      <alignment horizontal="justify" vertical="justify" wrapText="1"/>
      <protection locked="0"/>
    </xf>
  </cellStyleXfs>
  <cellXfs count="483">
    <xf numFmtId="0" fontId="0" fillId="0" borderId="0" xfId="0"/>
    <xf numFmtId="0" fontId="4"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center" vertical="top"/>
      <protection locked="0"/>
    </xf>
    <xf numFmtId="4" fontId="5"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vertical="top"/>
      <protection locked="0"/>
    </xf>
    <xf numFmtId="0" fontId="6"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4" fontId="5"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center" vertical="center"/>
      <protection locked="0"/>
    </xf>
    <xf numFmtId="4" fontId="5" fillId="0" borderId="0" xfId="0" applyNumberFormat="1" applyFont="1" applyFill="1" applyBorder="1" applyAlignment="1" applyProtection="1">
      <alignment horizontal="center" vertical="center"/>
      <protection locked="0"/>
    </xf>
    <xf numFmtId="4"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vertical="top"/>
      <protection locked="0"/>
    </xf>
    <xf numFmtId="0" fontId="6" fillId="0" borderId="1"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2" xfId="0" applyFont="1" applyFill="1" applyBorder="1" applyAlignment="1" applyProtection="1">
      <alignment vertical="top"/>
      <protection locked="0"/>
    </xf>
    <xf numFmtId="0" fontId="4"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wrapText="1"/>
      <protection locked="0"/>
    </xf>
    <xf numFmtId="0" fontId="4" fillId="0" borderId="1"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8" fontId="5" fillId="0" borderId="0" xfId="0"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justify" wrapText="1"/>
      <protection locked="0"/>
    </xf>
    <xf numFmtId="0" fontId="4"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4" fillId="0" borderId="0" xfId="0" applyNumberFormat="1"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0" fontId="6" fillId="0" borderId="0" xfId="0" applyFont="1" applyFill="1" applyBorder="1" applyAlignment="1" applyProtection="1">
      <alignment horizontal="justify" vertical="justify" wrapText="1"/>
      <protection locked="0"/>
    </xf>
    <xf numFmtId="49" fontId="4" fillId="0" borderId="0" xfId="0" applyNumberFormat="1" applyFont="1" applyFill="1" applyBorder="1" applyAlignment="1" applyProtection="1">
      <alignment horizontal="justify" vertical="justify" wrapText="1"/>
      <protection locked="0"/>
    </xf>
    <xf numFmtId="49" fontId="4" fillId="0" borderId="0" xfId="0" applyNumberFormat="1" applyFont="1" applyFill="1" applyBorder="1" applyAlignment="1" applyProtection="1">
      <alignment horizontal="justify" vertical="justify" wrapText="1"/>
    </xf>
    <xf numFmtId="0" fontId="13" fillId="0" borderId="0" xfId="0" applyFont="1" applyFill="1" applyBorder="1" applyAlignment="1" applyProtection="1">
      <alignment vertical="top"/>
      <protection locked="0"/>
    </xf>
    <xf numFmtId="0" fontId="14" fillId="0" borderId="0"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4" fillId="0" borderId="0" xfId="0" applyFont="1" applyBorder="1" applyAlignment="1" applyProtection="1">
      <alignment horizontal="left" vertical="top" wrapText="1"/>
    </xf>
    <xf numFmtId="0" fontId="4" fillId="0" borderId="0" xfId="0" applyFont="1" applyBorder="1" applyAlignment="1" applyProtection="1">
      <alignment horizontal="justify" vertical="top" wrapText="1"/>
      <protection locked="0"/>
    </xf>
    <xf numFmtId="49" fontId="4" fillId="0" borderId="0" xfId="7" applyFont="1" applyBorder="1" applyProtection="1">
      <alignment horizontal="justify" vertical="justify" wrapText="1"/>
    </xf>
    <xf numFmtId="49" fontId="4" fillId="0" borderId="0" xfId="7" applyNumberFormat="1" applyFont="1" applyFill="1" applyBorder="1" applyAlignment="1">
      <alignment horizontal="justify" vertical="top" wrapText="1"/>
      <protection locked="0"/>
    </xf>
    <xf numFmtId="49" fontId="4" fillId="0" borderId="0" xfId="7" applyFont="1" applyFill="1" applyBorder="1" applyAlignment="1">
      <alignment horizontal="justify" vertical="top" wrapText="1"/>
      <protection locked="0"/>
    </xf>
    <xf numFmtId="49" fontId="6" fillId="0" borderId="0" xfId="7" applyFont="1" applyBorder="1" applyAlignment="1" applyProtection="1">
      <alignment horizontal="justify" vertical="top" wrapText="1"/>
    </xf>
    <xf numFmtId="0" fontId="4" fillId="0" borderId="0" xfId="7" applyNumberFormat="1" applyFont="1" applyBorder="1" applyAlignment="1" applyProtection="1">
      <alignment horizontal="justify" vertical="justify" wrapText="1"/>
    </xf>
    <xf numFmtId="4" fontId="4" fillId="0" borderId="0" xfId="8" applyNumberFormat="1" applyFont="1" applyFill="1" applyBorder="1" applyAlignment="1" applyProtection="1">
      <alignment horizontal="right" shrinkToFit="1"/>
    </xf>
    <xf numFmtId="49" fontId="4" fillId="0" borderId="0" xfId="7" applyFont="1" applyFill="1" applyBorder="1" applyAlignment="1" applyProtection="1">
      <alignment horizontal="center" vertical="top"/>
    </xf>
    <xf numFmtId="0" fontId="4" fillId="0" borderId="0" xfId="7" applyNumberFormat="1" applyFont="1" applyFill="1" applyBorder="1" applyAlignment="1" applyProtection="1">
      <alignment horizontal="justify" vertical="top"/>
    </xf>
    <xf numFmtId="49" fontId="4" fillId="0" borderId="0" xfId="7" applyFont="1" applyFill="1" applyBorder="1" applyAlignment="1" applyProtection="1">
      <alignment horizontal="center"/>
    </xf>
    <xf numFmtId="4" fontId="4" fillId="0" borderId="0" xfId="8" applyNumberFormat="1" applyFont="1" applyFill="1" applyBorder="1" applyAlignment="1" applyProtection="1">
      <alignment shrinkToFit="1"/>
    </xf>
    <xf numFmtId="4" fontId="4" fillId="0" borderId="0" xfId="8" applyNumberFormat="1" applyFont="1" applyFill="1" applyBorder="1" applyAlignment="1" applyProtection="1">
      <alignment shrinkToFit="1"/>
      <protection locked="0"/>
    </xf>
    <xf numFmtId="4" fontId="4" fillId="0" borderId="0" xfId="7" applyNumberFormat="1" applyFont="1" applyFill="1" applyBorder="1" applyAlignment="1" applyProtection="1">
      <alignment shrinkToFit="1"/>
    </xf>
    <xf numFmtId="49" fontId="22" fillId="0" borderId="0" xfId="7" applyFont="1" applyBorder="1" applyProtection="1">
      <alignment horizontal="justify" vertical="justify" wrapText="1"/>
    </xf>
    <xf numFmtId="4" fontId="22" fillId="0" borderId="0" xfId="7" applyNumberFormat="1" applyFont="1" applyBorder="1" applyAlignment="1" applyProtection="1">
      <alignment vertical="justify" wrapText="1"/>
    </xf>
    <xf numFmtId="4" fontId="22" fillId="0" borderId="0" xfId="7" applyNumberFormat="1" applyFont="1" applyBorder="1" applyAlignment="1" applyProtection="1">
      <alignment wrapText="1"/>
      <protection locked="0"/>
    </xf>
    <xf numFmtId="4" fontId="22" fillId="0" borderId="0" xfId="7" applyNumberFormat="1" applyFont="1" applyFill="1" applyBorder="1" applyAlignment="1" applyProtection="1">
      <alignment vertical="justify" wrapText="1"/>
    </xf>
    <xf numFmtId="4" fontId="4" fillId="0" borderId="4" xfId="8" applyNumberFormat="1" applyFont="1" applyFill="1" applyBorder="1" applyAlignment="1" applyProtection="1">
      <alignment vertical="center" shrinkToFit="1"/>
    </xf>
    <xf numFmtId="4" fontId="5" fillId="0" borderId="4" xfId="8" applyNumberFormat="1" applyFont="1" applyFill="1" applyBorder="1" applyAlignment="1" applyProtection="1">
      <alignment vertical="center" shrinkToFit="1"/>
    </xf>
    <xf numFmtId="49" fontId="4" fillId="0" borderId="0" xfId="7" applyFont="1" applyFill="1" applyBorder="1" applyAlignment="1" applyProtection="1">
      <alignment horizontal="center" vertical="top" wrapText="1"/>
    </xf>
    <xf numFmtId="49" fontId="4" fillId="0" borderId="0" xfId="7" applyFont="1" applyBorder="1" applyAlignment="1" applyProtection="1">
      <alignment horizontal="justify" vertical="top" wrapText="1"/>
    </xf>
    <xf numFmtId="49" fontId="4" fillId="0" borderId="0" xfId="7" applyFont="1" applyFill="1" applyBorder="1" applyAlignment="1" applyProtection="1">
      <alignment horizontal="center" wrapText="1"/>
    </xf>
    <xf numFmtId="2" fontId="4" fillId="0" borderId="0" xfId="8" applyNumberFormat="1" applyFont="1" applyFill="1" applyBorder="1" applyAlignment="1" applyProtection="1">
      <alignment horizontal="right" shrinkToFit="1"/>
    </xf>
    <xf numFmtId="0" fontId="4" fillId="0" borderId="0" xfId="7" applyNumberFormat="1" applyFont="1" applyFill="1" applyBorder="1" applyAlignment="1" applyProtection="1">
      <alignment horizontal="justify" vertical="top" wrapText="1"/>
    </xf>
    <xf numFmtId="49" fontId="4" fillId="0" borderId="0" xfId="7" applyFont="1" applyFill="1" applyBorder="1" applyProtection="1">
      <alignment horizontal="justify" vertical="justify" wrapText="1"/>
    </xf>
    <xf numFmtId="0" fontId="4" fillId="0" borderId="0" xfId="0" applyNumberFormat="1" applyFont="1" applyFill="1" applyBorder="1" applyAlignment="1" applyProtection="1">
      <alignment horizontal="left" vertical="top" wrapText="1"/>
    </xf>
    <xf numFmtId="0" fontId="4" fillId="0" borderId="1" xfId="0" applyFont="1" applyBorder="1" applyAlignment="1" applyProtection="1">
      <alignment horizontal="justify" vertical="top" wrapText="1"/>
    </xf>
    <xf numFmtId="0" fontId="6" fillId="0" borderId="2"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justify" vertical="justify" wrapText="1"/>
      <protection locked="0"/>
    </xf>
    <xf numFmtId="0" fontId="18" fillId="0" borderId="0" xfId="0" applyFont="1" applyFill="1" applyBorder="1" applyAlignment="1" applyProtection="1">
      <alignment horizontal="justify" vertical="justify" wrapText="1"/>
      <protection locked="0"/>
    </xf>
    <xf numFmtId="0" fontId="18" fillId="0" borderId="0" xfId="0" applyFont="1" applyBorder="1" applyAlignment="1" applyProtection="1">
      <alignment horizontal="justify" vertical="top" wrapText="1"/>
    </xf>
    <xf numFmtId="4" fontId="18" fillId="0" borderId="0" xfId="0" applyNumberFormat="1"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49" fontId="18" fillId="0" borderId="0" xfId="0" applyNumberFormat="1" applyFont="1" applyFill="1" applyBorder="1" applyAlignment="1" applyProtection="1">
      <alignment horizontal="justify" vertical="justify" wrapText="1"/>
      <protection locked="0"/>
    </xf>
    <xf numFmtId="0" fontId="25" fillId="0" borderId="0" xfId="0" applyFont="1" applyFill="1" applyBorder="1" applyAlignment="1" applyProtection="1">
      <alignment horizontal="justify" vertical="justify" wrapText="1"/>
      <protection locked="0"/>
    </xf>
    <xf numFmtId="0" fontId="4" fillId="0" borderId="0" xfId="0" applyNumberFormat="1" applyFont="1" applyFill="1" applyBorder="1" applyAlignment="1" applyProtection="1">
      <alignment horizontal="justify" vertical="justify" wrapText="1"/>
    </xf>
    <xf numFmtId="0" fontId="4" fillId="0" borderId="1" xfId="0" applyFont="1" applyFill="1" applyBorder="1" applyAlignment="1" applyProtection="1">
      <alignment horizontal="left" wrapText="1"/>
      <protection locked="0"/>
    </xf>
    <xf numFmtId="0" fontId="4" fillId="4" borderId="0" xfId="0" applyFont="1" applyFill="1" applyBorder="1" applyAlignment="1" applyProtection="1">
      <alignment vertical="top"/>
      <protection locked="0"/>
    </xf>
    <xf numFmtId="0" fontId="4" fillId="4" borderId="0" xfId="0" applyFont="1" applyFill="1" applyBorder="1" applyAlignment="1" applyProtection="1">
      <alignment vertical="top" wrapText="1"/>
      <protection locked="0"/>
    </xf>
    <xf numFmtId="0" fontId="5" fillId="4" borderId="0" xfId="0" applyFont="1" applyFill="1" applyBorder="1" applyAlignment="1" applyProtection="1">
      <alignment horizontal="center" vertical="center"/>
      <protection locked="0"/>
    </xf>
    <xf numFmtId="4" fontId="5" fillId="4" borderId="0" xfId="0" applyNumberFormat="1" applyFont="1" applyFill="1" applyBorder="1" applyAlignment="1" applyProtection="1">
      <alignment horizontal="center" vertical="center"/>
      <protection locked="0"/>
    </xf>
    <xf numFmtId="4" fontId="5" fillId="4" borderId="0" xfId="0" applyNumberFormat="1" applyFont="1" applyFill="1" applyBorder="1" applyAlignment="1" applyProtection="1">
      <alignment horizontal="center" vertical="center" wrapText="1"/>
      <protection locked="0"/>
    </xf>
    <xf numFmtId="0" fontId="4" fillId="0" borderId="0" xfId="0" applyNumberFormat="1" applyFont="1" applyBorder="1" applyAlignment="1" applyProtection="1">
      <alignment horizontal="justify" vertical="justify" wrapText="1"/>
    </xf>
    <xf numFmtId="4" fontId="9" fillId="0" borderId="0" xfId="8" applyNumberFormat="1" applyFont="1" applyFill="1" applyBorder="1" applyAlignment="1" applyProtection="1">
      <alignment horizontal="right" shrinkToFit="1"/>
    </xf>
    <xf numFmtId="165" fontId="4" fillId="0" borderId="0" xfId="8" applyNumberFormat="1" applyFont="1" applyFill="1" applyBorder="1" applyAlignment="1" applyProtection="1">
      <alignment horizontal="right" shrinkToFit="1"/>
    </xf>
    <xf numFmtId="49" fontId="4" fillId="0" borderId="0" xfId="0" applyNumberFormat="1" applyFont="1" applyFill="1" applyBorder="1" applyAlignment="1" applyProtection="1">
      <alignment horizontal="center" vertical="top" wrapText="1"/>
    </xf>
    <xf numFmtId="4" fontId="4" fillId="0" borderId="0" xfId="8" applyNumberFormat="1" applyFont="1" applyFill="1" applyBorder="1" applyAlignment="1" applyProtection="1">
      <alignment horizontal="center" vertical="top" shrinkToFit="1"/>
    </xf>
    <xf numFmtId="165" fontId="4" fillId="0" borderId="0" xfId="8" applyNumberFormat="1" applyFont="1" applyFill="1" applyBorder="1" applyAlignment="1" applyProtection="1">
      <alignment horizontal="center" vertical="top" shrinkToFit="1"/>
      <protection locked="0"/>
    </xf>
    <xf numFmtId="49" fontId="4" fillId="0" borderId="0" xfId="0" applyNumberFormat="1" applyFont="1" applyBorder="1" applyAlignment="1" applyProtection="1">
      <alignment horizontal="justify" vertical="top" wrapText="1"/>
    </xf>
    <xf numFmtId="4" fontId="9" fillId="0" borderId="0" xfId="0" applyNumberFormat="1" applyFont="1" applyBorder="1" applyAlignment="1" applyProtection="1">
      <alignment horizontal="right" vertical="top" wrapText="1"/>
    </xf>
    <xf numFmtId="2" fontId="18" fillId="0" borderId="0" xfId="0" applyNumberFormat="1" applyFont="1" applyFill="1" applyBorder="1" applyAlignment="1" applyProtection="1">
      <alignment horizontal="justify" vertical="justify" wrapText="1"/>
      <protection locked="0"/>
    </xf>
    <xf numFmtId="49" fontId="4" fillId="0" borderId="1" xfId="0" applyNumberFormat="1" applyFont="1" applyBorder="1" applyAlignment="1" applyProtection="1">
      <alignment horizontal="justify" vertical="top" wrapText="1"/>
    </xf>
    <xf numFmtId="4" fontId="6" fillId="0" borderId="4" xfId="8" applyNumberFormat="1" applyFont="1" applyFill="1" applyBorder="1" applyAlignment="1" applyProtection="1">
      <alignment vertical="center" shrinkToFit="1"/>
    </xf>
    <xf numFmtId="49" fontId="4" fillId="0" borderId="1" xfId="7" applyFont="1" applyBorder="1" applyProtection="1">
      <alignment horizontal="justify" vertical="justify" wrapText="1"/>
    </xf>
    <xf numFmtId="49" fontId="4" fillId="0" borderId="1" xfId="7" applyFont="1" applyBorder="1" applyAlignment="1">
      <alignment horizontal="justify" vertical="top" wrapText="1"/>
      <protection locked="0"/>
    </xf>
    <xf numFmtId="0" fontId="6" fillId="0" borderId="0" xfId="0" applyFont="1" applyFill="1" applyBorder="1" applyAlignment="1" applyProtection="1">
      <alignment horizontal="left" vertical="top"/>
      <protection locked="0"/>
    </xf>
    <xf numFmtId="4" fontId="5" fillId="0" borderId="0" xfId="0" applyNumberFormat="1" applyFont="1" applyFill="1" applyBorder="1" applyAlignment="1" applyProtection="1">
      <alignment horizontal="center"/>
      <protection locked="0"/>
    </xf>
    <xf numFmtId="4" fontId="5" fillId="0" borderId="0" xfId="0" applyNumberFormat="1" applyFont="1" applyFill="1" applyBorder="1" applyAlignment="1" applyProtection="1">
      <alignment horizontal="center" wrapText="1"/>
      <protection locked="0"/>
    </xf>
    <xf numFmtId="49" fontId="18" fillId="0" borderId="0" xfId="9" applyFont="1" applyFill="1" applyBorder="1" applyAlignment="1" applyProtection="1">
      <alignment horizontal="left" vertical="justify" wrapText="1"/>
    </xf>
    <xf numFmtId="2" fontId="5" fillId="0" borderId="1" xfId="0" applyNumberFormat="1"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4" fontId="5" fillId="0" borderId="2" xfId="0" applyNumberFormat="1" applyFont="1" applyFill="1" applyBorder="1" applyAlignment="1" applyProtection="1">
      <alignment horizontal="center" vertical="center"/>
      <protection locked="0"/>
    </xf>
    <xf numFmtId="4" fontId="5" fillId="0" borderId="2"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top"/>
      <protection locked="0"/>
    </xf>
    <xf numFmtId="4" fontId="5" fillId="0" borderId="1" xfId="0" applyNumberFormat="1" applyFont="1" applyFill="1" applyBorder="1" applyAlignment="1" applyProtection="1">
      <alignment horizontal="center" vertical="top"/>
      <protection locked="0"/>
    </xf>
    <xf numFmtId="4" fontId="5"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justify" vertical="justify" wrapText="1"/>
      <protection locked="0"/>
    </xf>
    <xf numFmtId="0" fontId="6" fillId="0" borderId="2" xfId="0" applyFont="1" applyFill="1" applyBorder="1" applyAlignment="1" applyProtection="1">
      <alignment horizontal="center" vertical="top" wrapText="1"/>
    </xf>
    <xf numFmtId="0" fontId="6" fillId="0" borderId="2" xfId="0" applyFont="1" applyFill="1" applyBorder="1" applyAlignment="1" applyProtection="1">
      <alignment horizontal="right" wrapText="1"/>
    </xf>
    <xf numFmtId="2" fontId="4" fillId="0" borderId="2" xfId="6" applyNumberFormat="1" applyFont="1" applyFill="1" applyBorder="1" applyAlignment="1" applyProtection="1">
      <alignment horizontal="right" shrinkToFit="1"/>
    </xf>
    <xf numFmtId="165" fontId="4" fillId="0" borderId="0" xfId="6" applyNumberFormat="1" applyFont="1" applyFill="1" applyBorder="1" applyAlignment="1" applyProtection="1">
      <alignment horizontal="right" shrinkToFit="1"/>
      <protection locked="0"/>
    </xf>
    <xf numFmtId="0" fontId="6" fillId="0" borderId="0" xfId="0" applyFont="1" applyFill="1" applyBorder="1" applyAlignment="1" applyProtection="1">
      <alignment horizontal="center" vertical="center"/>
      <protection locked="0"/>
    </xf>
    <xf numFmtId="4" fontId="5" fillId="0" borderId="3" xfId="0" applyNumberFormat="1" applyFont="1" applyFill="1" applyBorder="1" applyAlignment="1" applyProtection="1">
      <alignment horizontal="center" vertical="center" wrapText="1"/>
      <protection locked="0"/>
    </xf>
    <xf numFmtId="4" fontId="5" fillId="0" borderId="1" xfId="5" applyNumberFormat="1" applyFont="1" applyFill="1" applyBorder="1" applyAlignment="1" applyProtection="1">
      <alignment horizontal="center"/>
      <protection locked="0"/>
    </xf>
    <xf numFmtId="4" fontId="5" fillId="0" borderId="1" xfId="5" applyNumberFormat="1" applyFont="1" applyFill="1" applyBorder="1" applyAlignment="1" applyProtection="1">
      <alignment horizontal="center" wrapText="1"/>
      <protection locked="0"/>
    </xf>
    <xf numFmtId="4" fontId="5" fillId="0" borderId="0" xfId="5" applyNumberFormat="1" applyFont="1" applyFill="1" applyBorder="1" applyAlignment="1" applyProtection="1">
      <alignment horizontal="center"/>
      <protection locked="0"/>
    </xf>
    <xf numFmtId="4" fontId="5" fillId="0" borderId="0" xfId="5" applyNumberFormat="1" applyFont="1" applyFill="1" applyBorder="1" applyAlignment="1" applyProtection="1">
      <alignment horizontal="center" wrapText="1"/>
      <protection locked="0"/>
    </xf>
    <xf numFmtId="0" fontId="4" fillId="0" borderId="0" xfId="0" applyFont="1" applyFill="1" applyBorder="1" applyAlignment="1" applyProtection="1">
      <alignment horizontal="center" vertical="top" wrapText="1"/>
      <protection locked="0"/>
    </xf>
    <xf numFmtId="0" fontId="4" fillId="0" borderId="2" xfId="0" applyFont="1" applyFill="1" applyBorder="1" applyAlignment="1" applyProtection="1">
      <alignment horizontal="center" vertical="top"/>
      <protection locked="0"/>
    </xf>
    <xf numFmtId="4" fontId="5" fillId="0" borderId="2" xfId="0" applyNumberFormat="1"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protection locked="0"/>
    </xf>
    <xf numFmtId="4" fontId="5" fillId="0" borderId="1" xfId="0" applyNumberFormat="1" applyFont="1" applyFill="1" applyBorder="1" applyAlignment="1" applyProtection="1">
      <alignment horizontal="center" wrapText="1"/>
      <protection locked="0"/>
    </xf>
    <xf numFmtId="0" fontId="6" fillId="0" borderId="0" xfId="0" applyFont="1" applyFill="1" applyBorder="1" applyAlignment="1" applyProtection="1">
      <alignment horizontal="center" vertical="top"/>
      <protection locked="0"/>
    </xf>
    <xf numFmtId="0" fontId="19" fillId="0" borderId="0" xfId="0" applyFont="1" applyFill="1" applyBorder="1" applyAlignment="1" applyProtection="1">
      <alignment horizontal="right"/>
    </xf>
    <xf numFmtId="4" fontId="25" fillId="0" borderId="0" xfId="8" applyNumberFormat="1" applyFont="1" applyFill="1" applyBorder="1" applyAlignment="1" applyProtection="1">
      <alignment horizontal="right" shrinkToFit="1"/>
    </xf>
    <xf numFmtId="165" fontId="25" fillId="0" borderId="0" xfId="8" applyNumberFormat="1" applyFont="1" applyFill="1" applyBorder="1" applyAlignment="1" applyProtection="1">
      <alignment horizontal="right" vertical="center" shrinkToFit="1"/>
      <protection locked="0"/>
    </xf>
    <xf numFmtId="0" fontId="4" fillId="0" borderId="1"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19" fillId="0" borderId="0" xfId="0" applyFont="1" applyFill="1" applyBorder="1" applyAlignment="1" applyProtection="1">
      <alignment horizontal="right" wrapText="1"/>
    </xf>
    <xf numFmtId="4" fontId="19" fillId="0" borderId="0" xfId="8" applyNumberFormat="1" applyFont="1" applyFill="1" applyBorder="1" applyAlignment="1" applyProtection="1">
      <alignment horizontal="right" shrinkToFit="1"/>
    </xf>
    <xf numFmtId="165" fontId="19" fillId="0" borderId="0" xfId="8" applyNumberFormat="1" applyFont="1" applyFill="1" applyBorder="1" applyAlignment="1" applyProtection="1">
      <alignment horizontal="right" shrinkToFit="1"/>
      <protection locked="0"/>
    </xf>
    <xf numFmtId="0" fontId="18" fillId="0" borderId="0" xfId="0" applyFont="1" applyFill="1" applyBorder="1" applyAlignment="1" applyProtection="1">
      <alignment horizontal="center" vertical="top" wrapText="1"/>
    </xf>
    <xf numFmtId="0" fontId="18" fillId="0" borderId="0" xfId="0" applyFont="1" applyFill="1" applyBorder="1" applyAlignment="1" applyProtection="1">
      <alignment horizontal="right" wrapText="1"/>
    </xf>
    <xf numFmtId="4" fontId="18" fillId="0" borderId="0" xfId="8" applyNumberFormat="1" applyFont="1" applyFill="1" applyBorder="1" applyAlignment="1" applyProtection="1">
      <alignment horizontal="right" shrinkToFit="1"/>
    </xf>
    <xf numFmtId="165" fontId="18" fillId="0" borderId="0" xfId="8" applyNumberFormat="1" applyFont="1" applyFill="1" applyBorder="1" applyAlignment="1" applyProtection="1">
      <alignment horizontal="right" shrinkToFit="1"/>
      <protection locked="0"/>
    </xf>
    <xf numFmtId="0" fontId="5" fillId="0" borderId="0" xfId="0" applyFont="1" applyFill="1" applyBorder="1" applyAlignment="1" applyProtection="1">
      <alignment horizontal="center"/>
      <protection locked="0"/>
    </xf>
    <xf numFmtId="167" fontId="18" fillId="0" borderId="0" xfId="0" applyNumberFormat="1" applyFont="1" applyFill="1" applyBorder="1" applyAlignment="1" applyProtection="1">
      <alignment horizontal="right" shrinkToFit="1"/>
    </xf>
    <xf numFmtId="167" fontId="18" fillId="0" borderId="0" xfId="8" applyNumberFormat="1" applyFont="1" applyFill="1" applyBorder="1" applyAlignment="1" applyProtection="1">
      <alignment horizontal="right" shrinkToFit="1"/>
      <protection locked="0"/>
    </xf>
    <xf numFmtId="167" fontId="18" fillId="0" borderId="0" xfId="8" applyNumberFormat="1" applyFont="1" applyFill="1" applyBorder="1" applyAlignment="1" applyProtection="1">
      <alignment horizontal="right" shrinkToFit="1"/>
    </xf>
    <xf numFmtId="167" fontId="18" fillId="0" borderId="1" xfId="0" applyNumberFormat="1" applyFont="1" applyFill="1" applyBorder="1" applyAlignment="1" applyProtection="1">
      <alignment horizontal="center" vertical="top" wrapText="1"/>
    </xf>
    <xf numFmtId="167" fontId="5" fillId="0" borderId="1" xfId="0" applyNumberFormat="1" applyFont="1" applyFill="1" applyBorder="1" applyAlignment="1" applyProtection="1">
      <alignment horizontal="center" wrapText="1"/>
      <protection hidden="1"/>
    </xf>
    <xf numFmtId="165" fontId="5" fillId="0" borderId="1" xfId="8" applyNumberFormat="1" applyFont="1" applyFill="1" applyBorder="1" applyAlignment="1" applyProtection="1">
      <alignment horizontal="right" shrinkToFit="1"/>
    </xf>
    <xf numFmtId="0" fontId="4" fillId="0" borderId="0" xfId="0" applyFont="1" applyFill="1" applyBorder="1" applyAlignment="1" applyProtection="1">
      <alignment horizontal="right" wrapText="1"/>
    </xf>
    <xf numFmtId="2" fontId="4" fillId="0" borderId="0" xfId="6" applyNumberFormat="1" applyFont="1" applyFill="1" applyBorder="1" applyAlignment="1" applyProtection="1">
      <alignment horizontal="right" shrinkToFit="1"/>
    </xf>
    <xf numFmtId="0" fontId="4" fillId="0" borderId="1" xfId="0" applyFont="1" applyFill="1" applyBorder="1" applyAlignment="1" applyProtection="1">
      <alignment horizontal="center" vertical="top" wrapText="1"/>
    </xf>
    <xf numFmtId="4" fontId="5" fillId="0" borderId="1" xfId="0" applyNumberFormat="1" applyFont="1" applyFill="1" applyBorder="1" applyAlignment="1" applyProtection="1">
      <alignment horizontal="center"/>
      <protection locked="0"/>
    </xf>
    <xf numFmtId="0" fontId="4" fillId="0" borderId="0" xfId="0" applyFont="1" applyFill="1" applyBorder="1" applyAlignment="1" applyProtection="1">
      <alignment horizontal="center" vertical="top" wrapText="1"/>
    </xf>
    <xf numFmtId="4" fontId="4" fillId="0" borderId="0" xfId="6" applyNumberFormat="1" applyFont="1" applyFill="1" applyBorder="1" applyAlignment="1" applyProtection="1">
      <alignment horizontal="right" shrinkToFit="1"/>
    </xf>
    <xf numFmtId="0" fontId="4" fillId="0" borderId="1" xfId="0" applyFont="1" applyFill="1" applyBorder="1" applyAlignment="1" applyProtection="1">
      <alignment horizontal="center"/>
      <protection locked="0"/>
    </xf>
    <xf numFmtId="0" fontId="4" fillId="0" borderId="3" xfId="0" applyFont="1" applyFill="1" applyBorder="1" applyAlignment="1" applyProtection="1">
      <alignment horizontal="center" vertical="top"/>
      <protection locked="0"/>
    </xf>
    <xf numFmtId="0" fontId="6" fillId="0" borderId="1" xfId="0" applyFont="1" applyFill="1" applyBorder="1" applyAlignment="1" applyProtection="1">
      <alignment horizontal="justify" vertical="justify" wrapText="1"/>
    </xf>
    <xf numFmtId="0" fontId="6" fillId="0" borderId="0" xfId="0" applyFont="1" applyFill="1" applyBorder="1" applyAlignment="1" applyProtection="1">
      <alignment horizontal="justify" vertical="justify" wrapText="1"/>
    </xf>
    <xf numFmtId="4" fontId="9" fillId="0" borderId="0" xfId="0" applyNumberFormat="1" applyFont="1" applyFill="1" applyBorder="1" applyAlignment="1" applyProtection="1">
      <alignment horizontal="right" shrinkToFit="1"/>
    </xf>
    <xf numFmtId="165" fontId="4" fillId="0" borderId="0" xfId="8" applyNumberFormat="1" applyFont="1" applyFill="1" applyBorder="1" applyAlignment="1" applyProtection="1">
      <alignment horizontal="right" shrinkToFit="1"/>
      <protection locked="0"/>
    </xf>
    <xf numFmtId="165" fontId="6" fillId="0" borderId="1" xfId="8" applyNumberFormat="1" applyFont="1" applyFill="1" applyBorder="1" applyAlignment="1" applyProtection="1">
      <alignment horizontal="center" shrinkToFit="1"/>
    </xf>
    <xf numFmtId="0" fontId="4" fillId="0" borderId="0" xfId="0" applyFont="1" applyBorder="1" applyAlignment="1" applyProtection="1">
      <alignment horizontal="right" wrapText="1"/>
      <protection locked="0"/>
    </xf>
    <xf numFmtId="2" fontId="4" fillId="0" borderId="0" xfId="0" applyNumberFormat="1" applyFont="1" applyBorder="1" applyAlignment="1" applyProtection="1">
      <alignment horizontal="right" wrapText="1"/>
      <protection locked="0"/>
    </xf>
    <xf numFmtId="165" fontId="6" fillId="0" borderId="0" xfId="6" applyNumberFormat="1" applyFont="1" applyFill="1" applyBorder="1" applyAlignment="1" applyProtection="1">
      <alignment horizontal="right" shrinkToFit="1"/>
      <protection locked="0"/>
    </xf>
    <xf numFmtId="0" fontId="6" fillId="0" borderId="1" xfId="0"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0" fontId="18" fillId="0" borderId="0" xfId="0" applyFont="1" applyBorder="1" applyAlignment="1" applyProtection="1">
      <alignment horizontal="right" wrapText="1"/>
    </xf>
    <xf numFmtId="4" fontId="18" fillId="0" borderId="0" xfId="0" applyNumberFormat="1" applyFont="1" applyBorder="1" applyAlignment="1" applyProtection="1">
      <alignment horizontal="right" wrapText="1"/>
    </xf>
    <xf numFmtId="0" fontId="19" fillId="0" borderId="0" xfId="0" applyFont="1" applyFill="1" applyBorder="1" applyAlignment="1" applyProtection="1">
      <alignment horizontal="center" vertical="top" wrapText="1"/>
    </xf>
    <xf numFmtId="4" fontId="25" fillId="0" borderId="0" xfId="0" applyNumberFormat="1" applyFont="1" applyBorder="1" applyAlignment="1" applyProtection="1">
      <alignment horizontal="right" wrapText="1"/>
    </xf>
    <xf numFmtId="0" fontId="4" fillId="0" borderId="0" xfId="0" applyFont="1" applyFill="1" applyBorder="1" applyAlignment="1" applyProtection="1">
      <alignment horizontal="right" wrapText="1"/>
      <protection locked="0"/>
    </xf>
    <xf numFmtId="4" fontId="15" fillId="0" borderId="0" xfId="0" applyNumberFormat="1" applyFont="1" applyBorder="1" applyAlignment="1" applyProtection="1">
      <alignment horizontal="right" wrapText="1"/>
      <protection locked="0"/>
    </xf>
    <xf numFmtId="0" fontId="4" fillId="0" borderId="1" xfId="0" applyFont="1" applyFill="1" applyBorder="1" applyAlignment="1" applyProtection="1">
      <alignment horizontal="center" vertical="top" wrapText="1"/>
      <protection locked="0"/>
    </xf>
    <xf numFmtId="4" fontId="4" fillId="0" borderId="0" xfId="0" applyNumberFormat="1" applyFont="1" applyBorder="1" applyAlignment="1" applyProtection="1">
      <alignment horizontal="right" wrapText="1"/>
      <protection locked="0"/>
    </xf>
    <xf numFmtId="4" fontId="4" fillId="0" borderId="0" xfId="0" applyNumberFormat="1" applyFont="1" applyBorder="1" applyAlignment="1" applyProtection="1">
      <alignment horizontal="right" vertical="top" wrapText="1"/>
    </xf>
    <xf numFmtId="165" fontId="4" fillId="0" borderId="0" xfId="6" applyNumberFormat="1" applyFont="1" applyFill="1" applyBorder="1" applyAlignment="1" applyProtection="1">
      <alignment horizontal="right" vertical="top" shrinkToFit="1"/>
      <protection locked="0"/>
    </xf>
    <xf numFmtId="0" fontId="4" fillId="0" borderId="0" xfId="0" applyFont="1" applyBorder="1" applyAlignment="1" applyProtection="1">
      <alignment horizontal="justify" vertical="top" wrapText="1"/>
    </xf>
    <xf numFmtId="2" fontId="4" fillId="0" borderId="0" xfId="6" applyNumberFormat="1" applyFont="1" applyFill="1" applyBorder="1" applyAlignment="1" applyProtection="1">
      <alignment horizontal="center" vertical="top" shrinkToFit="1"/>
    </xf>
    <xf numFmtId="165" fontId="4" fillId="0" borderId="0" xfId="6" applyNumberFormat="1" applyFont="1" applyFill="1" applyBorder="1" applyAlignment="1" applyProtection="1">
      <alignment horizontal="center" vertical="top" shrinkToFit="1"/>
      <protection locked="0"/>
    </xf>
    <xf numFmtId="165" fontId="4" fillId="0" borderId="0" xfId="6" applyNumberFormat="1" applyFont="1" applyFill="1" applyBorder="1" applyAlignment="1" applyProtection="1">
      <alignment horizontal="center" vertical="top" shrinkToFit="1"/>
    </xf>
    <xf numFmtId="49" fontId="6" fillId="0" borderId="0" xfId="7" applyFont="1" applyFill="1" applyBorder="1" applyAlignment="1" applyProtection="1">
      <alignment vertical="top"/>
    </xf>
    <xf numFmtId="49" fontId="20" fillId="0" borderId="0" xfId="7" applyFont="1" applyBorder="1" applyAlignment="1" applyProtection="1">
      <alignment horizontal="justify"/>
    </xf>
    <xf numFmtId="4" fontId="4" fillId="0" borderId="0" xfId="7" applyNumberFormat="1" applyFont="1" applyBorder="1" applyAlignment="1" applyProtection="1">
      <alignment vertical="justify" wrapText="1"/>
    </xf>
    <xf numFmtId="4" fontId="4" fillId="0" borderId="0" xfId="7" applyNumberFormat="1" applyFont="1" applyBorder="1" applyAlignment="1" applyProtection="1">
      <alignment wrapText="1"/>
      <protection locked="0"/>
    </xf>
    <xf numFmtId="49" fontId="18" fillId="0" borderId="0" xfId="7" applyFont="1" applyBorder="1">
      <alignment horizontal="justify" vertical="justify" wrapText="1"/>
      <protection locked="0"/>
    </xf>
    <xf numFmtId="2" fontId="18" fillId="0" borderId="0" xfId="7" applyNumberFormat="1" applyFont="1" applyBorder="1">
      <alignment horizontal="justify" vertical="justify" wrapText="1"/>
      <protection locked="0"/>
    </xf>
    <xf numFmtId="49" fontId="18" fillId="0" borderId="0" xfId="7" applyFont="1" applyBorder="1" applyProtection="1">
      <alignment horizontal="justify" vertical="justify" wrapText="1"/>
      <protection locked="0"/>
    </xf>
    <xf numFmtId="2" fontId="18" fillId="0" borderId="0" xfId="7" applyNumberFormat="1" applyFont="1" applyBorder="1" applyProtection="1">
      <alignment horizontal="justify" vertical="justify" wrapText="1"/>
      <protection locked="0"/>
    </xf>
    <xf numFmtId="49" fontId="20" fillId="0" borderId="0" xfId="7" applyFont="1" applyBorder="1" applyAlignment="1" applyProtection="1">
      <alignment horizontal="justify" vertical="justify"/>
    </xf>
    <xf numFmtId="49" fontId="20" fillId="0" borderId="0" xfId="7" applyFont="1" applyBorder="1" applyProtection="1">
      <alignment horizontal="justify" vertical="justify" wrapText="1"/>
    </xf>
    <xf numFmtId="0" fontId="4" fillId="0" borderId="0" xfId="7" applyNumberFormat="1" applyFont="1" applyBorder="1" applyAlignment="1" applyProtection="1">
      <alignment horizontal="justify" vertical="top"/>
    </xf>
    <xf numFmtId="49" fontId="5" fillId="0" borderId="0" xfId="7" applyFont="1" applyFill="1" applyBorder="1" applyAlignment="1" applyProtection="1">
      <alignment vertical="top"/>
    </xf>
    <xf numFmtId="0" fontId="5" fillId="0" borderId="0" xfId="7" applyNumberFormat="1" applyFont="1" applyBorder="1" applyAlignment="1" applyProtection="1">
      <alignment horizontal="justify" vertical="top"/>
    </xf>
    <xf numFmtId="49" fontId="5" fillId="0" borderId="0" xfId="7" applyFont="1" applyBorder="1" applyProtection="1">
      <alignment horizontal="justify" vertical="justify" wrapText="1"/>
    </xf>
    <xf numFmtId="4" fontId="5" fillId="0" borderId="0" xfId="7" applyNumberFormat="1" applyFont="1" applyBorder="1" applyAlignment="1" applyProtection="1">
      <alignment vertical="justify" wrapText="1"/>
    </xf>
    <xf numFmtId="4" fontId="5" fillId="0" borderId="0" xfId="7" applyNumberFormat="1" applyFont="1" applyBorder="1" applyAlignment="1" applyProtection="1">
      <alignment wrapText="1"/>
      <protection locked="0"/>
    </xf>
    <xf numFmtId="49" fontId="21" fillId="0" borderId="0" xfId="7" applyFont="1" applyBorder="1" applyProtection="1">
      <alignment horizontal="justify" vertical="justify" wrapText="1"/>
      <protection locked="0"/>
    </xf>
    <xf numFmtId="2" fontId="21" fillId="0" borderId="0" xfId="7" applyNumberFormat="1" applyFont="1" applyBorder="1" applyProtection="1">
      <alignment horizontal="justify" vertical="justify" wrapText="1"/>
      <protection locked="0"/>
    </xf>
    <xf numFmtId="49" fontId="4" fillId="0" borderId="1" xfId="0" applyNumberFormat="1" applyFont="1" applyFill="1" applyBorder="1" applyAlignment="1" applyProtection="1">
      <alignment horizontal="center" vertical="top" wrapText="1"/>
    </xf>
    <xf numFmtId="2" fontId="4" fillId="0" borderId="0" xfId="6" applyNumberFormat="1" applyFont="1" applyFill="1" applyBorder="1" applyAlignment="1" applyProtection="1">
      <alignment horizontal="right" shrinkToFit="1"/>
      <protection locked="0"/>
    </xf>
    <xf numFmtId="0" fontId="1" fillId="0" borderId="0" xfId="0" applyFont="1" applyBorder="1" applyAlignment="1" applyProtection="1">
      <alignment horizontal="right" vertical="justify" wrapText="1"/>
      <protection locked="0"/>
    </xf>
    <xf numFmtId="4" fontId="18" fillId="0" borderId="0" xfId="0" applyNumberFormat="1" applyFont="1" applyBorder="1" applyAlignment="1" applyProtection="1">
      <alignment horizontal="right" vertical="justify" wrapText="1"/>
    </xf>
    <xf numFmtId="0" fontId="18" fillId="0" borderId="0" xfId="0" applyNumberFormat="1" applyFont="1" applyBorder="1" applyAlignment="1" applyProtection="1">
      <alignment horizontal="right" vertical="justify"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lignment horizontal="left" vertical="top"/>
    </xf>
    <xf numFmtId="0" fontId="6" fillId="0" borderId="0" xfId="0" applyFont="1" applyFill="1" applyBorder="1" applyAlignment="1">
      <alignment horizontal="left" vertical="top"/>
    </xf>
    <xf numFmtId="49" fontId="18" fillId="0" borderId="0" xfId="0" applyNumberFormat="1" applyFont="1" applyFill="1" applyBorder="1" applyAlignment="1" applyProtection="1">
      <alignment horizontal="center" vertical="top" wrapText="1"/>
    </xf>
    <xf numFmtId="49" fontId="18" fillId="0" borderId="0" xfId="0" applyNumberFormat="1" applyFont="1" applyFill="1" applyBorder="1" applyAlignment="1" applyProtection="1">
      <alignment horizontal="right" wrapText="1"/>
    </xf>
    <xf numFmtId="2" fontId="18" fillId="0" borderId="0" xfId="8" applyNumberFormat="1" applyFont="1" applyFill="1" applyBorder="1" applyAlignment="1" applyProtection="1">
      <alignment horizontal="right" shrinkToFit="1"/>
      <protection locked="0"/>
    </xf>
    <xf numFmtId="1" fontId="18" fillId="0" borderId="1" xfId="0" applyNumberFormat="1" applyFont="1" applyFill="1" applyBorder="1" applyAlignment="1" applyProtection="1">
      <alignment horizontal="center" vertical="top" wrapText="1"/>
    </xf>
    <xf numFmtId="167" fontId="4" fillId="0" borderId="1" xfId="0" applyNumberFormat="1" applyFont="1" applyFill="1" applyBorder="1" applyAlignment="1" applyProtection="1">
      <alignment horizontal="left" vertical="justify" wrapText="1"/>
    </xf>
    <xf numFmtId="167" fontId="5" fillId="0" borderId="1" xfId="0" applyNumberFormat="1" applyFont="1" applyFill="1" applyBorder="1" applyAlignment="1" applyProtection="1">
      <alignment horizontal="center"/>
      <protection hidden="1"/>
    </xf>
    <xf numFmtId="167" fontId="5" fillId="0" borderId="1" xfId="0" applyNumberFormat="1" applyFont="1" applyFill="1" applyBorder="1" applyAlignment="1" applyProtection="1">
      <protection hidden="1"/>
    </xf>
    <xf numFmtId="1" fontId="19" fillId="0" borderId="0" xfId="9" applyNumberFormat="1" applyFont="1" applyFill="1" applyBorder="1" applyAlignment="1" applyProtection="1">
      <alignment horizontal="center" vertical="top" wrapText="1"/>
    </xf>
    <xf numFmtId="0" fontId="19" fillId="0" borderId="0" xfId="9" applyNumberFormat="1" applyFont="1" applyFill="1" applyBorder="1" applyAlignment="1" applyProtection="1">
      <alignment horizontal="justify" vertical="top" wrapText="1"/>
    </xf>
    <xf numFmtId="49" fontId="19" fillId="0" borderId="0" xfId="9" applyFont="1" applyFill="1" applyBorder="1" applyAlignment="1" applyProtection="1">
      <alignment horizontal="center"/>
    </xf>
    <xf numFmtId="2" fontId="19" fillId="0" borderId="0" xfId="8" applyNumberFormat="1" applyFont="1" applyFill="1" applyBorder="1" applyAlignment="1" applyProtection="1">
      <alignment shrinkToFit="1"/>
    </xf>
    <xf numFmtId="0" fontId="19" fillId="0" borderId="0" xfId="8" applyNumberFormat="1" applyFont="1" applyFill="1" applyBorder="1" applyAlignment="1" applyProtection="1">
      <alignment shrinkToFit="1"/>
      <protection locked="0"/>
    </xf>
    <xf numFmtId="167" fontId="18" fillId="0" borderId="0" xfId="8" applyNumberFormat="1" applyFont="1" applyFill="1" applyBorder="1" applyAlignment="1" applyProtection="1">
      <alignment shrinkToFit="1"/>
    </xf>
    <xf numFmtId="2" fontId="18" fillId="0" borderId="0" xfId="8" applyNumberFormat="1" applyFont="1" applyFill="1" applyBorder="1" applyAlignment="1" applyProtection="1">
      <alignment shrinkToFit="1"/>
      <protection locked="0"/>
    </xf>
    <xf numFmtId="167" fontId="18" fillId="0" borderId="0" xfId="0" applyNumberFormat="1" applyFont="1" applyFill="1" applyBorder="1" applyAlignment="1" applyProtection="1">
      <alignment horizontal="center" vertical="top" wrapText="1"/>
    </xf>
    <xf numFmtId="167" fontId="4" fillId="0" borderId="0" xfId="0" applyNumberFormat="1" applyFont="1" applyFill="1" applyBorder="1" applyAlignment="1" applyProtection="1">
      <alignment horizontal="left" vertical="justify" wrapText="1"/>
    </xf>
    <xf numFmtId="167" fontId="18" fillId="0" borderId="0" xfId="0" applyNumberFormat="1" applyFont="1" applyFill="1" applyBorder="1" applyAlignment="1" applyProtection="1">
      <protection hidden="1"/>
    </xf>
    <xf numFmtId="2" fontId="18" fillId="0" borderId="0" xfId="0" applyNumberFormat="1" applyFont="1" applyFill="1" applyBorder="1" applyAlignment="1" applyProtection="1">
      <protection hidden="1"/>
    </xf>
    <xf numFmtId="167" fontId="18" fillId="0" borderId="2" xfId="0" applyNumberFormat="1" applyFont="1" applyFill="1" applyBorder="1" applyAlignment="1" applyProtection="1">
      <alignment horizontal="center" vertical="top" wrapText="1"/>
    </xf>
    <xf numFmtId="167" fontId="4" fillId="0" borderId="2" xfId="0" applyNumberFormat="1" applyFont="1" applyFill="1" applyBorder="1" applyAlignment="1" applyProtection="1">
      <alignment horizontal="left" vertical="justify" wrapText="1"/>
    </xf>
    <xf numFmtId="167" fontId="5" fillId="0" borderId="2" xfId="0" applyNumberFormat="1" applyFont="1" applyFill="1" applyBorder="1" applyAlignment="1" applyProtection="1">
      <protection hidden="1"/>
    </xf>
    <xf numFmtId="165" fontId="5" fillId="0" borderId="2" xfId="8" applyNumberFormat="1" applyFont="1" applyFill="1" applyBorder="1" applyAlignment="1" applyProtection="1">
      <alignment horizontal="right" shrinkToFit="1"/>
    </xf>
    <xf numFmtId="0" fontId="4" fillId="0" borderId="3" xfId="0" applyFont="1" applyFill="1" applyBorder="1" applyAlignment="1" applyProtection="1">
      <alignment horizontal="center" vertical="top" wrapText="1"/>
    </xf>
    <xf numFmtId="4" fontId="5" fillId="0" borderId="3" xfId="0" applyNumberFormat="1" applyFont="1" applyFill="1" applyBorder="1" applyAlignment="1" applyProtection="1">
      <alignment horizontal="center" vertical="top"/>
      <protection locked="0"/>
    </xf>
    <xf numFmtId="4" fontId="5" fillId="0" borderId="2" xfId="0" applyNumberFormat="1" applyFont="1" applyFill="1" applyBorder="1" applyAlignment="1" applyProtection="1">
      <alignment horizontal="center" vertical="top"/>
      <protection locked="0"/>
    </xf>
    <xf numFmtId="49" fontId="20" fillId="0" borderId="0" xfId="7" applyFont="1" applyBorder="1" applyAlignment="1" applyProtection="1">
      <alignment horizontal="justify" vertical="top"/>
    </xf>
    <xf numFmtId="4" fontId="4" fillId="0" borderId="0" xfId="7" applyNumberFormat="1" applyFont="1" applyBorder="1" applyAlignment="1" applyProtection="1">
      <alignment vertical="top" wrapText="1"/>
    </xf>
    <xf numFmtId="0" fontId="6" fillId="0" borderId="6" xfId="0" applyFont="1" applyFill="1" applyBorder="1" applyAlignment="1" applyProtection="1">
      <alignment horizontal="center" vertical="center"/>
      <protection locked="0"/>
    </xf>
    <xf numFmtId="4" fontId="5" fillId="0" borderId="4"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protection locked="0"/>
    </xf>
    <xf numFmtId="0" fontId="4" fillId="0" borderId="0" xfId="0" applyFont="1" applyFill="1" applyBorder="1" applyAlignment="1" applyProtection="1">
      <alignment horizontal="justify" wrapText="1"/>
      <protection locked="0"/>
    </xf>
    <xf numFmtId="0" fontId="5" fillId="0" borderId="2" xfId="0" applyFont="1" applyFill="1" applyBorder="1" applyAlignment="1" applyProtection="1">
      <alignment horizontal="center"/>
      <protection locked="0"/>
    </xf>
    <xf numFmtId="167" fontId="18" fillId="0" borderId="0" xfId="0" applyNumberFormat="1" applyFont="1" applyFill="1" applyBorder="1" applyAlignment="1" applyProtection="1">
      <alignment horizontal="left" wrapText="1"/>
    </xf>
    <xf numFmtId="0" fontId="4" fillId="0" borderId="0" xfId="0" applyFont="1" applyFill="1" applyBorder="1" applyAlignment="1" applyProtection="1">
      <protection locked="0"/>
    </xf>
    <xf numFmtId="0" fontId="4" fillId="0" borderId="0" xfId="0" applyFont="1" applyBorder="1" applyAlignment="1" applyProtection="1">
      <alignment horizontal="center" wrapText="1"/>
    </xf>
    <xf numFmtId="49" fontId="4" fillId="0" borderId="0" xfId="0" applyNumberFormat="1" applyFont="1" applyFill="1" applyBorder="1" applyAlignment="1" applyProtection="1">
      <alignment horizontal="center" wrapText="1"/>
    </xf>
    <xf numFmtId="49" fontId="4" fillId="0" borderId="0" xfId="7" applyFont="1" applyBorder="1" applyAlignment="1" applyProtection="1">
      <alignment horizontal="justify" wrapText="1"/>
    </xf>
    <xf numFmtId="49" fontId="5" fillId="0" borderId="0" xfId="7" applyFont="1" applyBorder="1" applyAlignment="1" applyProtection="1">
      <alignment horizontal="justify" wrapText="1"/>
    </xf>
    <xf numFmtId="0" fontId="18" fillId="0" borderId="0" xfId="0" applyNumberFormat="1" applyFont="1" applyBorder="1" applyAlignment="1" applyProtection="1">
      <alignment horizontal="right" wrapText="1"/>
    </xf>
    <xf numFmtId="49" fontId="4" fillId="0" borderId="0" xfId="0" applyNumberFormat="1" applyFont="1" applyFill="1" applyBorder="1" applyAlignment="1" applyProtection="1">
      <alignment horizontal="right" wrapText="1"/>
    </xf>
    <xf numFmtId="49" fontId="5" fillId="0" borderId="1" xfId="0" applyNumberFormat="1" applyFont="1" applyBorder="1" applyAlignment="1" applyProtection="1">
      <alignment horizontal="center" wrapText="1"/>
    </xf>
    <xf numFmtId="49" fontId="4" fillId="0" borderId="0" xfId="0" applyNumberFormat="1" applyFont="1" applyBorder="1" applyAlignment="1" applyProtection="1">
      <alignment horizontal="center" wrapText="1"/>
    </xf>
    <xf numFmtId="0" fontId="4" fillId="0" borderId="0" xfId="0" applyFont="1" applyFill="1" applyBorder="1" applyAlignment="1" applyProtection="1">
      <alignment horizontal="center" wrapText="1"/>
      <protection locked="0"/>
    </xf>
    <xf numFmtId="167" fontId="18" fillId="0" borderId="0" xfId="0" applyNumberFormat="1" applyFont="1" applyFill="1" applyBorder="1" applyAlignment="1" applyProtection="1">
      <alignment horizontal="center"/>
      <protection hidden="1"/>
    </xf>
    <xf numFmtId="167" fontId="5" fillId="0" borderId="2" xfId="0" applyNumberFormat="1" applyFont="1" applyFill="1" applyBorder="1" applyAlignment="1" applyProtection="1">
      <alignment horizontal="center"/>
      <protection hidden="1"/>
    </xf>
    <xf numFmtId="0" fontId="19" fillId="0" borderId="1" xfId="0" applyFont="1" applyFill="1" applyBorder="1" applyAlignment="1" applyProtection="1">
      <alignment horizontal="center" vertical="top" wrapText="1"/>
    </xf>
    <xf numFmtId="0" fontId="18" fillId="0" borderId="1" xfId="0" applyFont="1" applyFill="1" applyBorder="1" applyAlignment="1" applyProtection="1">
      <alignment horizontal="center" vertical="top" wrapText="1"/>
    </xf>
    <xf numFmtId="49" fontId="6" fillId="0" borderId="1" xfId="7" applyFont="1" applyFill="1" applyBorder="1" applyAlignment="1" applyProtection="1">
      <alignment horizontal="center" vertical="top"/>
    </xf>
    <xf numFmtId="49" fontId="6" fillId="0" borderId="1" xfId="7" applyFont="1" applyFill="1" applyBorder="1" applyAlignment="1" applyProtection="1">
      <alignment horizontal="left" vertical="center" wrapText="1"/>
    </xf>
    <xf numFmtId="49" fontId="4" fillId="0" borderId="1" xfId="7" applyFont="1" applyFill="1" applyBorder="1" applyAlignment="1" applyProtection="1">
      <alignment horizontal="center" wrapText="1"/>
    </xf>
    <xf numFmtId="4" fontId="4" fillId="0" borderId="1" xfId="8" applyNumberFormat="1" applyFont="1" applyFill="1" applyBorder="1" applyAlignment="1" applyProtection="1">
      <alignment shrinkToFit="1"/>
    </xf>
    <xf numFmtId="4" fontId="4" fillId="0" borderId="1" xfId="8" applyNumberFormat="1" applyFont="1" applyFill="1" applyBorder="1" applyAlignment="1" applyProtection="1">
      <alignment shrinkToFit="1"/>
      <protection locked="0"/>
    </xf>
    <xf numFmtId="0" fontId="6" fillId="0" borderId="2" xfId="0" applyFont="1" applyFill="1" applyBorder="1" applyAlignment="1" applyProtection="1">
      <alignment horizontal="left" vertical="center"/>
      <protection locked="0"/>
    </xf>
    <xf numFmtId="0" fontId="6" fillId="0" borderId="2" xfId="7" applyNumberFormat="1" applyFont="1" applyFill="1" applyBorder="1" applyAlignment="1" applyProtection="1">
      <alignment horizontal="left" vertical="center"/>
    </xf>
    <xf numFmtId="49" fontId="6" fillId="0" borderId="2" xfId="7" applyFont="1" applyFill="1" applyBorder="1" applyAlignment="1" applyProtection="1">
      <alignment horizontal="left" vertical="center"/>
    </xf>
    <xf numFmtId="4" fontId="4" fillId="0" borderId="2" xfId="8" applyNumberFormat="1" applyFont="1" applyFill="1" applyBorder="1" applyAlignment="1" applyProtection="1">
      <alignment vertical="center" shrinkToFit="1"/>
    </xf>
    <xf numFmtId="4" fontId="4" fillId="0" borderId="2" xfId="8" applyNumberFormat="1" applyFont="1" applyFill="1" applyBorder="1" applyAlignment="1" applyProtection="1">
      <alignment shrinkToFit="1"/>
      <protection locked="0"/>
    </xf>
    <xf numFmtId="49" fontId="6" fillId="0" borderId="0" xfId="7" applyNumberFormat="1" applyFont="1" applyFill="1" applyBorder="1" applyAlignment="1" applyProtection="1">
      <alignment horizontal="center" vertical="center"/>
    </xf>
    <xf numFmtId="0" fontId="6" fillId="0" borderId="0" xfId="7" applyNumberFormat="1" applyFont="1" applyFill="1" applyBorder="1" applyAlignment="1" applyProtection="1">
      <alignment horizontal="left" vertical="center"/>
    </xf>
    <xf numFmtId="49" fontId="6" fillId="0" borderId="0" xfId="7" applyFont="1" applyFill="1" applyBorder="1" applyAlignment="1" applyProtection="1">
      <alignment horizontal="left" vertical="center"/>
    </xf>
    <xf numFmtId="4" fontId="4" fillId="0" borderId="0" xfId="8" applyNumberFormat="1" applyFont="1" applyFill="1" applyBorder="1" applyAlignment="1" applyProtection="1">
      <alignment vertical="center" shrinkToFit="1"/>
    </xf>
    <xf numFmtId="49" fontId="6" fillId="0" borderId="0" xfId="7" applyFont="1" applyFill="1" applyBorder="1" applyAlignment="1" applyProtection="1">
      <alignment horizontal="center" vertical="top"/>
    </xf>
    <xf numFmtId="0" fontId="4" fillId="0" borderId="0" xfId="0" applyNumberFormat="1" applyFont="1" applyFill="1" applyBorder="1" applyAlignment="1" applyProtection="1">
      <alignment horizontal="justify" vertical="justify"/>
    </xf>
    <xf numFmtId="49" fontId="20" fillId="0" borderId="0" xfId="7" applyFont="1" applyFill="1" applyBorder="1" applyAlignment="1" applyProtection="1">
      <alignment horizontal="right" wrapText="1"/>
    </xf>
    <xf numFmtId="4" fontId="20" fillId="0" borderId="0" xfId="8" applyNumberFormat="1" applyFont="1" applyFill="1" applyBorder="1" applyAlignment="1" applyProtection="1">
      <alignment shrinkToFit="1"/>
    </xf>
    <xf numFmtId="4" fontId="20" fillId="0" borderId="0" xfId="8" applyNumberFormat="1" applyFont="1" applyFill="1" applyBorder="1" applyAlignment="1" applyProtection="1">
      <alignment shrinkToFit="1"/>
      <protection locked="0"/>
    </xf>
    <xf numFmtId="49" fontId="5" fillId="0" borderId="2" xfId="7" applyFont="1" applyFill="1" applyBorder="1" applyAlignment="1" applyProtection="1">
      <alignment horizontal="left" vertical="center"/>
    </xf>
    <xf numFmtId="4" fontId="20" fillId="0" borderId="2" xfId="8" applyNumberFormat="1" applyFont="1" applyFill="1" applyBorder="1" applyAlignment="1" applyProtection="1">
      <alignment vertical="center" shrinkToFit="1"/>
    </xf>
    <xf numFmtId="4" fontId="20" fillId="0" borderId="2" xfId="8" applyNumberFormat="1" applyFont="1" applyFill="1" applyBorder="1" applyAlignment="1" applyProtection="1">
      <alignment shrinkToFit="1"/>
      <protection locked="0"/>
    </xf>
    <xf numFmtId="49" fontId="6" fillId="0" borderId="0" xfId="7" applyNumberFormat="1" applyFont="1" applyFill="1" applyBorder="1" applyAlignment="1" applyProtection="1">
      <alignment horizontal="center" vertical="top" wrapText="1"/>
    </xf>
    <xf numFmtId="0" fontId="6" fillId="0" borderId="0" xfId="7" applyNumberFormat="1" applyFont="1" applyFill="1" applyBorder="1" applyAlignment="1" applyProtection="1">
      <alignment horizontal="justify" vertical="top" wrapText="1"/>
    </xf>
    <xf numFmtId="49" fontId="6" fillId="0" borderId="0" xfId="7" applyFont="1" applyFill="1" applyBorder="1" applyAlignment="1" applyProtection="1">
      <alignment horizontal="right"/>
    </xf>
    <xf numFmtId="4" fontId="6" fillId="0" borderId="0" xfId="8" applyNumberFormat="1" applyFont="1" applyFill="1" applyBorder="1" applyAlignment="1" applyProtection="1">
      <alignment shrinkToFit="1"/>
    </xf>
    <xf numFmtId="4" fontId="6" fillId="0" borderId="0" xfId="8" applyNumberFormat="1" applyFont="1" applyFill="1" applyBorder="1" applyAlignment="1" applyProtection="1">
      <alignment shrinkToFit="1"/>
      <protection locked="0"/>
    </xf>
    <xf numFmtId="4" fontId="6" fillId="0" borderId="0" xfId="7" applyNumberFormat="1" applyFont="1" applyFill="1" applyBorder="1" applyAlignment="1" applyProtection="1">
      <alignment shrinkToFit="1"/>
    </xf>
    <xf numFmtId="49" fontId="4" fillId="0" borderId="0" xfId="7" applyFont="1" applyFill="1" applyBorder="1" applyAlignment="1" applyProtection="1">
      <alignment horizontal="right" wrapText="1"/>
    </xf>
    <xf numFmtId="0" fontId="4" fillId="0" borderId="0" xfId="7" applyNumberFormat="1" applyFont="1" applyFill="1" applyBorder="1" applyAlignment="1" applyProtection="1">
      <alignment horizontal="justify" vertical="justify" wrapText="1"/>
    </xf>
    <xf numFmtId="49" fontId="6" fillId="0" borderId="0" xfId="7" applyFont="1" applyFill="1" applyBorder="1" applyAlignment="1" applyProtection="1">
      <alignment horizontal="right" wrapText="1"/>
    </xf>
    <xf numFmtId="49" fontId="4" fillId="0" borderId="1" xfId="7" applyFont="1" applyFill="1" applyBorder="1" applyAlignment="1" applyProtection="1">
      <alignment horizontal="center" vertical="top" wrapText="1"/>
    </xf>
    <xf numFmtId="0" fontId="4" fillId="0" borderId="1" xfId="7" applyNumberFormat="1" applyFont="1" applyFill="1" applyBorder="1" applyAlignment="1" applyProtection="1">
      <alignment horizontal="justify" vertical="top" wrapText="1"/>
    </xf>
    <xf numFmtId="49" fontId="5" fillId="0" borderId="1" xfId="7" applyFont="1" applyFill="1" applyBorder="1" applyAlignment="1" applyProtection="1">
      <alignment horizontal="right" wrapText="1"/>
    </xf>
    <xf numFmtId="4" fontId="5" fillId="0" borderId="1" xfId="8" applyNumberFormat="1" applyFont="1" applyFill="1" applyBorder="1" applyAlignment="1" applyProtection="1">
      <alignment shrinkToFit="1"/>
    </xf>
    <xf numFmtId="165" fontId="5" fillId="0" borderId="1" xfId="8" applyNumberFormat="1" applyFont="1" applyFill="1" applyBorder="1" applyAlignment="1" applyProtection="1">
      <alignment horizontal="right" shrinkToFit="1"/>
      <protection locked="0"/>
    </xf>
    <xf numFmtId="49" fontId="4" fillId="0" borderId="2" xfId="7" applyFont="1" applyFill="1" applyBorder="1" applyAlignment="1" applyProtection="1">
      <alignment horizontal="center" vertical="top" wrapText="1"/>
    </xf>
    <xf numFmtId="0" fontId="4" fillId="0" borderId="2" xfId="7" applyNumberFormat="1" applyFont="1" applyFill="1" applyBorder="1" applyAlignment="1" applyProtection="1">
      <alignment horizontal="justify" vertical="top" wrapText="1"/>
    </xf>
    <xf numFmtId="49" fontId="5" fillId="0" borderId="2" xfId="7" applyFont="1" applyFill="1" applyBorder="1" applyAlignment="1" applyProtection="1">
      <alignment horizontal="right" wrapText="1"/>
    </xf>
    <xf numFmtId="4" fontId="5" fillId="0" borderId="2" xfId="8" applyNumberFormat="1" applyFont="1" applyFill="1" applyBorder="1" applyAlignment="1" applyProtection="1">
      <alignment shrinkToFit="1"/>
    </xf>
    <xf numFmtId="165" fontId="5" fillId="0" borderId="2" xfId="8" applyNumberFormat="1" applyFont="1" applyFill="1" applyBorder="1" applyAlignment="1" applyProtection="1">
      <alignment horizontal="right" shrinkToFit="1"/>
      <protection locked="0"/>
    </xf>
    <xf numFmtId="49" fontId="4" fillId="0" borderId="1" xfId="7" applyFont="1" applyBorder="1" applyAlignment="1" applyProtection="1">
      <alignment horizontal="justify" vertical="top" wrapText="1"/>
    </xf>
    <xf numFmtId="4" fontId="5" fillId="0" borderId="1" xfId="8" applyNumberFormat="1" applyFont="1" applyFill="1" applyBorder="1" applyAlignment="1" applyProtection="1">
      <alignment horizontal="right" shrinkToFit="1"/>
    </xf>
    <xf numFmtId="4" fontId="5" fillId="0" borderId="2" xfId="8" applyNumberFormat="1" applyFont="1" applyFill="1" applyBorder="1" applyAlignment="1" applyProtection="1">
      <alignment horizontal="right" shrinkToFit="1"/>
    </xf>
    <xf numFmtId="4" fontId="4" fillId="0" borderId="0" xfId="7" applyNumberFormat="1" applyFont="1" applyFill="1" applyBorder="1" applyAlignment="1" applyProtection="1">
      <alignment wrapText="1"/>
      <protection locked="0"/>
    </xf>
    <xf numFmtId="49" fontId="5" fillId="0" borderId="1" xfId="7" applyFont="1" applyBorder="1" applyAlignment="1" applyProtection="1">
      <alignment horizontal="right" wrapText="1"/>
    </xf>
    <xf numFmtId="4" fontId="5" fillId="0" borderId="1" xfId="7" applyNumberFormat="1" applyFont="1" applyFill="1" applyBorder="1" applyAlignment="1" applyProtection="1">
      <alignment wrapText="1"/>
    </xf>
    <xf numFmtId="4" fontId="5" fillId="0" borderId="1" xfId="8" applyNumberFormat="1" applyFont="1" applyFill="1" applyBorder="1" applyAlignment="1" applyProtection="1">
      <alignment shrinkToFit="1"/>
      <protection locked="0"/>
    </xf>
    <xf numFmtId="49" fontId="4" fillId="0" borderId="0" xfId="7" applyFont="1" applyBorder="1" applyAlignment="1" applyProtection="1">
      <alignment horizontal="right" wrapText="1"/>
    </xf>
    <xf numFmtId="4" fontId="15" fillId="0" borderId="0" xfId="7" applyNumberFormat="1" applyFont="1" applyFill="1" applyBorder="1" applyAlignment="1" applyProtection="1">
      <alignment wrapText="1"/>
    </xf>
    <xf numFmtId="49" fontId="4" fillId="0" borderId="0" xfId="7" applyNumberFormat="1" applyFont="1" applyFill="1" applyBorder="1" applyAlignment="1" applyProtection="1">
      <alignment horizontal="center" vertical="top"/>
    </xf>
    <xf numFmtId="2" fontId="4" fillId="0" borderId="0" xfId="7" applyNumberFormat="1" applyFont="1" applyFill="1" applyBorder="1" applyAlignment="1" applyProtection="1">
      <alignment horizontal="right"/>
    </xf>
    <xf numFmtId="4" fontId="4" fillId="0" borderId="0" xfId="8" applyNumberFormat="1" applyFont="1" applyFill="1" applyBorder="1" applyAlignment="1" applyProtection="1"/>
    <xf numFmtId="49" fontId="4" fillId="0" borderId="1" xfId="7" applyNumberFormat="1" applyFont="1" applyFill="1" applyBorder="1" applyAlignment="1" applyProtection="1">
      <alignment horizontal="center" vertical="center"/>
    </xf>
    <xf numFmtId="2" fontId="5" fillId="0" borderId="1" xfId="7" applyNumberFormat="1" applyFont="1" applyFill="1" applyBorder="1" applyAlignment="1" applyProtection="1">
      <alignment horizontal="right"/>
    </xf>
    <xf numFmtId="4" fontId="5" fillId="0" borderId="1" xfId="8" applyNumberFormat="1" applyFont="1" applyFill="1" applyBorder="1" applyAlignment="1" applyProtection="1"/>
    <xf numFmtId="49" fontId="4" fillId="0" borderId="0" xfId="7" applyNumberFormat="1" applyFont="1" applyFill="1" applyBorder="1" applyAlignment="1" applyProtection="1">
      <alignment horizontal="center" vertical="center"/>
    </xf>
    <xf numFmtId="0" fontId="4" fillId="0" borderId="0" xfId="7" applyNumberFormat="1" applyFont="1" applyBorder="1" applyProtection="1">
      <alignment horizontal="justify" vertical="justify" wrapText="1"/>
    </xf>
    <xf numFmtId="2" fontId="6" fillId="0" borderId="0" xfId="7" applyNumberFormat="1" applyFont="1" applyFill="1" applyBorder="1" applyAlignment="1" applyProtection="1">
      <alignment horizontal="right"/>
    </xf>
    <xf numFmtId="4" fontId="4" fillId="0" borderId="0" xfId="7" applyNumberFormat="1" applyFont="1" applyBorder="1" applyAlignment="1" applyProtection="1">
      <alignment wrapText="1"/>
    </xf>
    <xf numFmtId="49" fontId="4" fillId="0" borderId="0" xfId="7" applyFont="1" applyBorder="1" applyAlignment="1" applyProtection="1">
      <alignment horizontal="justify" vertical="justify" wrapText="1"/>
    </xf>
    <xf numFmtId="4" fontId="5" fillId="0" borderId="1" xfId="7" applyNumberFormat="1" applyFont="1" applyBorder="1" applyAlignment="1" applyProtection="1">
      <alignment wrapText="1"/>
    </xf>
    <xf numFmtId="49" fontId="6" fillId="0" borderId="0" xfId="7" applyFont="1" applyFill="1" applyBorder="1" applyProtection="1">
      <alignment horizontal="justify" vertical="justify" wrapText="1"/>
    </xf>
    <xf numFmtId="49" fontId="4" fillId="0" borderId="0" xfId="7" applyFont="1" applyFill="1" applyBorder="1" applyAlignment="1" applyProtection="1">
      <alignment horizontal="center" vertical="justify" wrapText="1"/>
    </xf>
    <xf numFmtId="49" fontId="6" fillId="0" borderId="1" xfId="7" applyFont="1" applyFill="1" applyBorder="1" applyProtection="1">
      <alignment horizontal="justify" vertical="justify" wrapText="1"/>
    </xf>
    <xf numFmtId="49" fontId="6" fillId="0" borderId="1" xfId="7" applyFont="1" applyFill="1" applyBorder="1" applyAlignment="1" applyProtection="1">
      <alignment horizontal="center" vertical="top" wrapText="1"/>
    </xf>
    <xf numFmtId="4" fontId="4" fillId="0" borderId="0" xfId="7" applyNumberFormat="1" applyFont="1" applyFill="1" applyBorder="1" applyAlignment="1" applyProtection="1">
      <alignment shrinkToFit="1"/>
      <protection locked="0"/>
    </xf>
    <xf numFmtId="49" fontId="6" fillId="0" borderId="0" xfId="7" applyFont="1" applyFill="1" applyBorder="1" applyAlignment="1" applyProtection="1">
      <alignment horizontal="center" vertical="top" wrapText="1"/>
    </xf>
    <xf numFmtId="49" fontId="4" fillId="0" borderId="0" xfId="7" applyFont="1" applyBorder="1" applyAlignment="1" applyProtection="1">
      <alignment vertical="top" wrapText="1"/>
    </xf>
    <xf numFmtId="49" fontId="5" fillId="0" borderId="1" xfId="7" applyFont="1" applyBorder="1" applyAlignment="1">
      <alignment horizontal="right" wrapText="1"/>
      <protection locked="0"/>
    </xf>
    <xf numFmtId="2" fontId="5" fillId="0" borderId="1" xfId="7" applyNumberFormat="1" applyFont="1" applyFill="1" applyBorder="1" applyAlignment="1">
      <alignment horizontal="right" wrapText="1"/>
      <protection locked="0"/>
    </xf>
    <xf numFmtId="49" fontId="4" fillId="0" borderId="0" xfId="7" applyFont="1" applyBorder="1" applyAlignment="1">
      <alignment horizontal="justify" vertical="top" wrapText="1"/>
      <protection locked="0"/>
    </xf>
    <xf numFmtId="49" fontId="4" fillId="0" borderId="0" xfId="7" applyFont="1" applyBorder="1" applyAlignment="1">
      <alignment horizontal="right" wrapText="1"/>
      <protection locked="0"/>
    </xf>
    <xf numFmtId="2" fontId="4" fillId="0" borderId="0" xfId="7" applyNumberFormat="1" applyFont="1" applyFill="1" applyBorder="1" applyAlignment="1">
      <alignment horizontal="right" wrapText="1"/>
      <protection locked="0"/>
    </xf>
    <xf numFmtId="49" fontId="4" fillId="0" borderId="0" xfId="7" applyFont="1" applyBorder="1" applyAlignment="1">
      <alignment horizontal="left" vertical="top" wrapText="1"/>
      <protection locked="0"/>
    </xf>
    <xf numFmtId="2" fontId="4" fillId="0" borderId="0" xfId="7" applyNumberFormat="1" applyFont="1" applyBorder="1" applyAlignment="1">
      <alignment horizontal="right" wrapText="1"/>
      <protection locked="0"/>
    </xf>
    <xf numFmtId="2" fontId="5" fillId="0" borderId="1" xfId="7" applyNumberFormat="1" applyFont="1" applyBorder="1" applyAlignment="1">
      <alignment horizontal="right" wrapText="1"/>
      <protection locked="0"/>
    </xf>
    <xf numFmtId="49" fontId="4" fillId="0" borderId="0" xfId="7" applyFont="1" applyFill="1" applyBorder="1" applyAlignment="1" applyProtection="1">
      <alignment vertical="top"/>
    </xf>
    <xf numFmtId="49" fontId="6" fillId="0" borderId="0" xfId="7" applyFont="1" applyBorder="1" applyAlignment="1" applyProtection="1">
      <alignment horizontal="center" vertical="top" wrapText="1"/>
    </xf>
    <xf numFmtId="49" fontId="4" fillId="0" borderId="0" xfId="7" applyNumberFormat="1" applyFont="1" applyFill="1" applyBorder="1" applyAlignment="1" applyProtection="1">
      <alignment horizontal="justify" vertical="top" wrapText="1"/>
    </xf>
    <xf numFmtId="49" fontId="4" fillId="0" borderId="0" xfId="7" applyNumberFormat="1" applyFont="1" applyBorder="1" applyAlignment="1" applyProtection="1">
      <alignment horizontal="justify" vertical="top" wrapText="1"/>
    </xf>
    <xf numFmtId="0" fontId="4" fillId="0" borderId="0" xfId="7" applyNumberFormat="1" applyFont="1" applyBorder="1" applyAlignment="1" applyProtection="1">
      <alignment horizontal="justify" vertical="top" wrapText="1"/>
    </xf>
    <xf numFmtId="0" fontId="4" fillId="0" borderId="0" xfId="7" applyNumberFormat="1" applyFont="1" applyFill="1" applyBorder="1" applyProtection="1">
      <alignment horizontal="justify" vertical="justify" wrapText="1"/>
    </xf>
    <xf numFmtId="49" fontId="6" fillId="0" borderId="1" xfId="7" applyFont="1" applyFill="1" applyBorder="1" applyAlignment="1" applyProtection="1">
      <alignment vertical="top"/>
    </xf>
    <xf numFmtId="49" fontId="4" fillId="0" borderId="1" xfId="7" applyFont="1" applyFill="1" applyBorder="1" applyProtection="1">
      <alignment horizontal="justify" vertical="justify" wrapText="1"/>
    </xf>
    <xf numFmtId="49" fontId="6" fillId="0" borderId="1" xfId="7" applyFont="1" applyBorder="1" applyAlignment="1" applyProtection="1">
      <alignment horizontal="center" vertical="top" wrapText="1"/>
    </xf>
    <xf numFmtId="49" fontId="4" fillId="0" borderId="0" xfId="7" applyFont="1" applyBorder="1" applyAlignment="1">
      <alignment horizontal="right" vertical="top" wrapText="1"/>
      <protection locked="0"/>
    </xf>
    <xf numFmtId="49" fontId="6" fillId="0" borderId="0" xfId="7" applyFont="1" applyBorder="1" applyAlignment="1">
      <alignment horizontal="center" vertical="top" wrapText="1"/>
      <protection locked="0"/>
    </xf>
    <xf numFmtId="0" fontId="4" fillId="0" borderId="0" xfId="7" applyNumberFormat="1" applyFont="1" applyBorder="1">
      <alignment horizontal="justify" vertical="justify" wrapText="1"/>
      <protection locked="0"/>
    </xf>
    <xf numFmtId="2" fontId="4" fillId="0" borderId="0" xfId="7" applyNumberFormat="1" applyFont="1" applyBorder="1" applyAlignment="1">
      <alignment horizontal="right" vertical="top" wrapText="1"/>
      <protection locked="0"/>
    </xf>
    <xf numFmtId="49" fontId="4" fillId="0" borderId="0" xfId="7" applyFont="1" applyBorder="1">
      <alignment horizontal="justify" vertical="justify" wrapText="1"/>
      <protection locked="0"/>
    </xf>
    <xf numFmtId="2" fontId="4" fillId="0" borderId="0" xfId="7" applyNumberFormat="1" applyFont="1" applyFill="1" applyBorder="1" applyAlignment="1" applyProtection="1">
      <alignment horizontal="right" vertical="top"/>
    </xf>
    <xf numFmtId="49" fontId="6" fillId="0" borderId="1" xfId="7" applyFont="1" applyBorder="1" applyAlignment="1">
      <alignment horizontal="center" vertical="top" wrapText="1"/>
      <protection locked="0"/>
    </xf>
    <xf numFmtId="49" fontId="4" fillId="0" borderId="0" xfId="7" applyFont="1" applyBorder="1" applyAlignment="1" applyProtection="1">
      <alignment horizontal="center" wrapText="1"/>
    </xf>
    <xf numFmtId="49" fontId="5" fillId="0" borderId="1" xfId="7" applyFont="1" applyBorder="1" applyAlignment="1" applyProtection="1">
      <alignment horizontal="center" wrapText="1"/>
    </xf>
    <xf numFmtId="49" fontId="6" fillId="0" borderId="0" xfId="7" applyNumberFormat="1" applyFont="1" applyFill="1" applyBorder="1" applyAlignment="1" applyProtection="1">
      <alignment horizontal="center" vertical="top"/>
    </xf>
    <xf numFmtId="49" fontId="6" fillId="0" borderId="0" xfId="7" applyFont="1" applyFill="1" applyBorder="1" applyAlignment="1" applyProtection="1">
      <alignment horizontal="center"/>
    </xf>
    <xf numFmtId="4" fontId="6" fillId="0" borderId="0" xfId="7" applyNumberFormat="1" applyFont="1" applyFill="1" applyBorder="1" applyAlignment="1" applyProtection="1">
      <alignment shrinkToFit="1"/>
      <protection locked="0"/>
    </xf>
    <xf numFmtId="0" fontId="6" fillId="0" borderId="1" xfId="7" applyNumberFormat="1" applyFont="1" applyFill="1" applyBorder="1" applyAlignment="1" applyProtection="1">
      <alignment horizontal="left" vertical="center"/>
    </xf>
    <xf numFmtId="49" fontId="6" fillId="0" borderId="6" xfId="7" applyNumberFormat="1" applyFont="1" applyFill="1" applyBorder="1" applyAlignment="1" applyProtection="1">
      <alignment horizontal="center" vertical="center"/>
    </xf>
    <xf numFmtId="49" fontId="6" fillId="0" borderId="6" xfId="7" applyNumberFormat="1" applyFont="1" applyFill="1" applyBorder="1" applyAlignment="1" applyProtection="1">
      <alignment horizontal="center" vertical="top" wrapText="1"/>
    </xf>
    <xf numFmtId="0" fontId="6" fillId="0" borderId="2" xfId="7" applyNumberFormat="1" applyFont="1" applyFill="1" applyBorder="1" applyAlignment="1" applyProtection="1">
      <alignment horizontal="justify" vertical="top" wrapText="1"/>
    </xf>
    <xf numFmtId="49" fontId="6" fillId="0" borderId="2" xfId="7" applyFont="1" applyFill="1" applyBorder="1" applyAlignment="1" applyProtection="1">
      <alignment horizontal="center"/>
    </xf>
    <xf numFmtId="4" fontId="6" fillId="0" borderId="2" xfId="8" applyNumberFormat="1" applyFont="1" applyFill="1" applyBorder="1" applyAlignment="1" applyProtection="1">
      <alignment shrinkToFit="1"/>
    </xf>
    <xf numFmtId="4" fontId="6" fillId="0" borderId="2" xfId="8" applyNumberFormat="1" applyFont="1" applyFill="1" applyBorder="1" applyAlignment="1" applyProtection="1">
      <alignment shrinkToFit="1"/>
      <protection locked="0"/>
    </xf>
    <xf numFmtId="49" fontId="4" fillId="0" borderId="0" xfId="7" applyFont="1" applyFill="1" applyBorder="1" applyProtection="1">
      <alignment horizontal="justify" vertical="justify" wrapText="1"/>
      <protection locked="0"/>
    </xf>
    <xf numFmtId="2" fontId="4" fillId="0" borderId="0" xfId="7" applyNumberFormat="1" applyFont="1" applyFill="1" applyBorder="1" applyProtection="1">
      <alignment horizontal="justify" vertical="justify" wrapText="1"/>
      <protection locked="0"/>
    </xf>
    <xf numFmtId="49" fontId="4" fillId="0" borderId="0" xfId="7" applyFont="1" applyFill="1" applyBorder="1" applyAlignment="1" applyProtection="1">
      <alignment horizontal="justify" vertical="top" wrapText="1"/>
      <protection locked="0"/>
    </xf>
    <xf numFmtId="49" fontId="16" fillId="0" borderId="0" xfId="7" applyFont="1" applyFill="1" applyBorder="1" applyProtection="1">
      <alignment horizontal="justify" vertical="justify" wrapText="1"/>
      <protection locked="0"/>
    </xf>
    <xf numFmtId="49" fontId="4" fillId="0" borderId="0" xfId="7" applyFont="1" applyFill="1" applyBorder="1" applyAlignment="1" applyProtection="1">
      <alignment horizontal="justify" wrapText="1"/>
      <protection locked="0"/>
    </xf>
    <xf numFmtId="49" fontId="4" fillId="0" borderId="0" xfId="7" applyFont="1" applyFill="1" applyBorder="1" applyAlignment="1" applyProtection="1">
      <alignment vertical="top"/>
      <protection locked="0"/>
    </xf>
    <xf numFmtId="2" fontId="4" fillId="0" borderId="0" xfId="7" applyNumberFormat="1" applyFont="1" applyFill="1" applyBorder="1" applyAlignment="1" applyProtection="1">
      <alignment vertical="top"/>
      <protection locked="0"/>
    </xf>
    <xf numFmtId="49" fontId="6" fillId="0" borderId="0" xfId="7" applyFont="1" applyFill="1" applyBorder="1" applyProtection="1">
      <alignment horizontal="justify" vertical="justify" wrapText="1"/>
      <protection locked="0"/>
    </xf>
    <xf numFmtId="2" fontId="6" fillId="0" borderId="0" xfId="7" applyNumberFormat="1" applyFont="1" applyFill="1" applyBorder="1" applyProtection="1">
      <alignment horizontal="justify" vertical="justify" wrapText="1"/>
      <protection locked="0"/>
    </xf>
    <xf numFmtId="4" fontId="4" fillId="0" borderId="0" xfId="7" applyNumberFormat="1" applyFont="1" applyFill="1" applyBorder="1" applyAlignment="1" applyProtection="1">
      <alignment vertical="top"/>
      <protection locked="0"/>
    </xf>
    <xf numFmtId="49" fontId="16" fillId="0" borderId="0" xfId="7" applyFont="1" applyFill="1" applyBorder="1" applyProtection="1">
      <alignment horizontal="justify" vertical="justify" wrapText="1"/>
    </xf>
    <xf numFmtId="2" fontId="4" fillId="0" borderId="0" xfId="7" applyNumberFormat="1" applyFont="1" applyFill="1" applyBorder="1" applyProtection="1">
      <alignment horizontal="justify" vertical="justify" wrapText="1"/>
    </xf>
    <xf numFmtId="49" fontId="4" fillId="0" borderId="0" xfId="7" applyFont="1" applyFill="1" applyBorder="1" applyAlignment="1" applyProtection="1">
      <alignment horizontal="left" vertical="justify" wrapText="1"/>
    </xf>
    <xf numFmtId="49" fontId="4" fillId="0" borderId="0" xfId="7" applyFont="1" applyFill="1" applyBorder="1" applyAlignment="1" applyProtection="1">
      <alignment horizontal="right" vertical="justify" wrapText="1"/>
      <protection locked="0"/>
    </xf>
    <xf numFmtId="2" fontId="6" fillId="0" borderId="0" xfId="7" applyNumberFormat="1" applyFont="1" applyFill="1" applyBorder="1" applyProtection="1">
      <alignment horizontal="justify" vertical="justify" wrapText="1"/>
    </xf>
    <xf numFmtId="49" fontId="4" fillId="0" borderId="0" xfId="7" applyFont="1" applyBorder="1" applyProtection="1">
      <alignment horizontal="justify" vertical="justify" wrapText="1"/>
      <protection locked="0"/>
    </xf>
    <xf numFmtId="2" fontId="4" fillId="0" borderId="0" xfId="7" applyNumberFormat="1" applyFont="1" applyBorder="1" applyProtection="1">
      <alignment horizontal="justify" vertical="justify" wrapText="1"/>
      <protection locked="0"/>
    </xf>
    <xf numFmtId="2" fontId="4" fillId="0" borderId="0" xfId="7" applyNumberFormat="1" applyFont="1" applyBorder="1">
      <alignment horizontal="justify" vertical="justify" wrapText="1"/>
      <protection locked="0"/>
    </xf>
    <xf numFmtId="49" fontId="26" fillId="0" borderId="0" xfId="7" applyFont="1" applyFill="1" applyBorder="1" applyAlignment="1" applyProtection="1">
      <alignment vertical="top"/>
    </xf>
    <xf numFmtId="49" fontId="27" fillId="0" borderId="0" xfId="7" applyFont="1" applyBorder="1" applyProtection="1">
      <alignment horizontal="justify" vertical="justify" wrapText="1"/>
    </xf>
    <xf numFmtId="4" fontId="27" fillId="0" borderId="0" xfId="7" applyNumberFormat="1" applyFont="1" applyBorder="1" applyAlignment="1" applyProtection="1">
      <alignment vertical="justify" wrapText="1"/>
    </xf>
    <xf numFmtId="4" fontId="27" fillId="0" borderId="0" xfId="7" applyNumberFormat="1" applyFont="1" applyBorder="1" applyAlignment="1" applyProtection="1">
      <alignment wrapText="1"/>
      <protection locked="0"/>
    </xf>
    <xf numFmtId="49" fontId="27" fillId="0" borderId="0" xfId="7" applyFont="1" applyBorder="1" applyProtection="1">
      <alignment horizontal="justify" vertical="justify" wrapText="1"/>
      <protection locked="0"/>
    </xf>
    <xf numFmtId="49" fontId="27" fillId="0" borderId="0" xfId="7" applyFont="1" applyBorder="1">
      <alignment horizontal="justify" vertical="justify" wrapText="1"/>
      <protection locked="0"/>
    </xf>
    <xf numFmtId="2" fontId="27" fillId="0" borderId="0" xfId="7" applyNumberFormat="1" applyFont="1" applyBorder="1">
      <alignment horizontal="justify" vertical="justify" wrapText="1"/>
      <protection locked="0"/>
    </xf>
    <xf numFmtId="49" fontId="5" fillId="0" borderId="0" xfId="7" applyFont="1" applyBorder="1" applyProtection="1">
      <alignment horizontal="justify" vertical="justify" wrapText="1"/>
      <protection locked="0"/>
    </xf>
    <xf numFmtId="2" fontId="5" fillId="0" borderId="0" xfId="7" applyNumberFormat="1" applyFont="1" applyBorder="1" applyProtection="1">
      <alignment horizontal="justify" vertical="justify" wrapText="1"/>
      <protection locked="0"/>
    </xf>
    <xf numFmtId="49" fontId="6" fillId="0" borderId="0" xfId="7" applyFont="1" applyFill="1" applyBorder="1" applyAlignment="1" applyProtection="1">
      <alignment horizontal="justify" vertical="top" wrapText="1"/>
    </xf>
    <xf numFmtId="2" fontId="6" fillId="0" borderId="0" xfId="7" applyNumberFormat="1" applyFont="1" applyFill="1" applyBorder="1" applyAlignment="1" applyProtection="1">
      <alignment horizontal="justify" vertical="top" wrapText="1"/>
    </xf>
    <xf numFmtId="2" fontId="4" fillId="0" borderId="0" xfId="7" applyNumberFormat="1" applyFont="1" applyFill="1" applyBorder="1" applyAlignment="1" applyProtection="1">
      <alignment vertical="top"/>
    </xf>
    <xf numFmtId="0" fontId="1" fillId="0" borderId="0" xfId="0" applyFont="1" applyBorder="1" applyAlignment="1">
      <alignment horizontal="center"/>
    </xf>
    <xf numFmtId="49" fontId="4" fillId="0" borderId="0" xfId="7" applyFont="1" applyFill="1" applyBorder="1" applyAlignment="1" applyProtection="1">
      <alignment horizontal="justify" vertical="justify"/>
      <protection locked="0"/>
    </xf>
    <xf numFmtId="49" fontId="22" fillId="0" borderId="0" xfId="7" applyFont="1" applyBorder="1" applyProtection="1">
      <alignment horizontal="justify" vertical="justify" wrapText="1"/>
      <protection locked="0"/>
    </xf>
    <xf numFmtId="4" fontId="4" fillId="0" borderId="0" xfId="7" applyNumberFormat="1" applyFont="1" applyFill="1" applyBorder="1" applyAlignment="1" applyProtection="1">
      <alignment horizontal="justify" vertical="justify"/>
      <protection locked="0"/>
    </xf>
    <xf numFmtId="2" fontId="4" fillId="0" borderId="0" xfId="7" applyNumberFormat="1" applyFont="1" applyFill="1" applyBorder="1" applyAlignment="1" applyProtection="1">
      <alignment horizontal="justify" vertical="justify"/>
      <protection locked="0"/>
    </xf>
    <xf numFmtId="2" fontId="22" fillId="0" borderId="0" xfId="7" applyNumberFormat="1" applyFont="1" applyBorder="1" applyProtection="1">
      <alignment horizontal="justify" vertical="justify" wrapText="1"/>
      <protection locked="0"/>
    </xf>
    <xf numFmtId="49" fontId="6" fillId="0" borderId="1" xfId="7" applyFont="1" applyFill="1" applyBorder="1" applyAlignment="1" applyProtection="1">
      <alignment horizontal="center"/>
    </xf>
    <xf numFmtId="4" fontId="6" fillId="0" borderId="1" xfId="7" applyNumberFormat="1" applyFont="1" applyFill="1" applyBorder="1" applyAlignment="1" applyProtection="1">
      <alignment shrinkToFit="1"/>
    </xf>
    <xf numFmtId="4" fontId="6" fillId="0" borderId="1" xfId="7" applyNumberFormat="1" applyFont="1" applyFill="1" applyBorder="1" applyAlignment="1" applyProtection="1">
      <alignment shrinkToFit="1"/>
      <protection locked="0"/>
    </xf>
    <xf numFmtId="49" fontId="23" fillId="0" borderId="0" xfId="7" applyFont="1" applyFill="1" applyBorder="1" applyAlignment="1" applyProtection="1">
      <alignment horizontal="center" vertical="center" wrapText="1"/>
    </xf>
    <xf numFmtId="0" fontId="23" fillId="0" borderId="0" xfId="7" applyNumberFormat="1" applyFont="1" applyFill="1" applyBorder="1" applyAlignment="1" applyProtection="1">
      <alignment horizontal="center" vertical="center" wrapText="1"/>
    </xf>
    <xf numFmtId="2" fontId="23" fillId="0" borderId="0" xfId="7" applyNumberFormat="1" applyFont="1" applyFill="1" applyBorder="1" applyAlignment="1" applyProtection="1">
      <alignment horizontal="center" vertical="center" wrapText="1"/>
    </xf>
    <xf numFmtId="49" fontId="22" fillId="0" borderId="0" xfId="7" applyFont="1" applyBorder="1" applyAlignment="1" applyProtection="1">
      <alignment horizontal="center" vertical="center"/>
    </xf>
    <xf numFmtId="0" fontId="23" fillId="0" borderId="0" xfId="7" applyNumberFormat="1" applyFont="1" applyBorder="1" applyAlignment="1" applyProtection="1">
      <alignment horizontal="left" vertical="center"/>
    </xf>
    <xf numFmtId="0" fontId="23" fillId="0" borderId="5" xfId="7" applyNumberFormat="1" applyFont="1" applyBorder="1" applyAlignment="1" applyProtection="1">
      <alignment horizontal="left" vertical="center"/>
    </xf>
    <xf numFmtId="2" fontId="5" fillId="0" borderId="1" xfId="0" applyNumberFormat="1" applyFont="1" applyFill="1" applyBorder="1" applyAlignment="1" applyProtection="1">
      <alignment horizontal="center"/>
      <protection hidden="1"/>
    </xf>
    <xf numFmtId="4" fontId="4" fillId="0" borderId="1" xfId="8" applyNumberFormat="1" applyFont="1" applyFill="1" applyBorder="1" applyAlignment="1" applyProtection="1">
      <alignment horizontal="center" shrinkToFit="1"/>
    </xf>
    <xf numFmtId="0" fontId="4" fillId="0" borderId="0" xfId="0" applyFont="1" applyFill="1" applyBorder="1" applyAlignment="1" applyProtection="1">
      <alignment horizontal="center" vertical="justify" wrapText="1"/>
      <protection locked="0"/>
    </xf>
    <xf numFmtId="165" fontId="4" fillId="0" borderId="2" xfId="6" applyNumberFormat="1" applyFont="1" applyFill="1" applyBorder="1" applyAlignment="1" applyProtection="1">
      <alignment horizontal="center" shrinkToFit="1"/>
    </xf>
    <xf numFmtId="165" fontId="25" fillId="0" borderId="0" xfId="8" applyNumberFormat="1" applyFont="1" applyFill="1" applyBorder="1" applyAlignment="1" applyProtection="1">
      <alignment horizontal="center" shrinkToFit="1"/>
    </xf>
    <xf numFmtId="165" fontId="19" fillId="0" borderId="0" xfId="8" applyNumberFormat="1" applyFont="1" applyFill="1" applyBorder="1" applyAlignment="1" applyProtection="1">
      <alignment horizontal="center" shrinkToFit="1"/>
    </xf>
    <xf numFmtId="165" fontId="18" fillId="0" borderId="0" xfId="8" applyNumberFormat="1" applyFont="1" applyFill="1" applyBorder="1" applyAlignment="1" applyProtection="1">
      <alignment horizontal="center" shrinkToFit="1"/>
    </xf>
    <xf numFmtId="167" fontId="18" fillId="0" borderId="0" xfId="8" applyNumberFormat="1" applyFont="1" applyFill="1" applyBorder="1" applyAlignment="1" applyProtection="1">
      <alignment horizontal="center" shrinkToFit="1"/>
    </xf>
    <xf numFmtId="165" fontId="5" fillId="0" borderId="1" xfId="8" applyNumberFormat="1" applyFont="1" applyFill="1" applyBorder="1" applyAlignment="1" applyProtection="1">
      <alignment horizontal="center" shrinkToFit="1"/>
    </xf>
    <xf numFmtId="165" fontId="4" fillId="0" borderId="0" xfId="6" applyNumberFormat="1" applyFont="1" applyFill="1" applyBorder="1" applyAlignment="1" applyProtection="1">
      <alignment horizontal="center" shrinkToFit="1"/>
    </xf>
    <xf numFmtId="165" fontId="4" fillId="0" borderId="0" xfId="8" applyNumberFormat="1" applyFont="1" applyFill="1" applyBorder="1" applyAlignment="1" applyProtection="1">
      <alignment horizontal="center" shrinkToFit="1"/>
    </xf>
    <xf numFmtId="165" fontId="4" fillId="0" borderId="0" xfId="6" applyNumberFormat="1" applyFont="1" applyFill="1" applyBorder="1" applyAlignment="1" applyProtection="1">
      <alignment horizontal="center" shrinkToFit="1"/>
      <protection locked="0"/>
    </xf>
    <xf numFmtId="4" fontId="4" fillId="0" borderId="0" xfId="7" applyNumberFormat="1" applyFont="1" applyBorder="1" applyAlignment="1" applyProtection="1">
      <alignment horizontal="center" vertical="justify" wrapText="1"/>
    </xf>
    <xf numFmtId="4" fontId="5" fillId="0" borderId="0" xfId="7" applyNumberFormat="1" applyFont="1" applyBorder="1" applyAlignment="1" applyProtection="1">
      <alignment horizontal="center" vertical="justify" wrapText="1"/>
    </xf>
    <xf numFmtId="0" fontId="18" fillId="0" borderId="0" xfId="0" applyNumberFormat="1" applyFont="1" applyBorder="1" applyAlignment="1" applyProtection="1">
      <alignment horizontal="center" vertical="justify" wrapText="1"/>
    </xf>
    <xf numFmtId="165" fontId="19" fillId="0" borderId="0" xfId="9" applyNumberFormat="1" applyFont="1" applyFill="1" applyBorder="1" applyAlignment="1" applyProtection="1">
      <alignment horizontal="center" shrinkToFit="1"/>
    </xf>
    <xf numFmtId="165" fontId="5" fillId="0" borderId="2" xfId="8" applyNumberFormat="1" applyFont="1" applyFill="1" applyBorder="1" applyAlignment="1" applyProtection="1">
      <alignment horizontal="center" shrinkToFit="1"/>
    </xf>
    <xf numFmtId="0" fontId="6" fillId="0" borderId="1" xfId="0" applyFont="1" applyFill="1" applyBorder="1" applyAlignment="1" applyProtection="1">
      <alignment vertical="top"/>
      <protection locked="0"/>
    </xf>
    <xf numFmtId="7" fontId="5" fillId="0" borderId="4" xfId="7" applyNumberFormat="1" applyFont="1" applyFill="1" applyBorder="1" applyAlignment="1" applyProtection="1">
      <alignment horizontal="center" vertical="center" shrinkToFit="1"/>
    </xf>
    <xf numFmtId="168" fontId="5" fillId="0" borderId="1" xfId="0" applyNumberFormat="1" applyFont="1" applyFill="1" applyBorder="1" applyAlignment="1" applyProtection="1">
      <alignment horizontal="center" vertical="center" wrapText="1"/>
      <protection locked="0"/>
    </xf>
    <xf numFmtId="168" fontId="5" fillId="0" borderId="3" xfId="0" applyNumberFormat="1" applyFont="1" applyFill="1" applyBorder="1" applyAlignment="1" applyProtection="1">
      <alignment horizontal="center" vertical="center" wrapText="1"/>
      <protection locked="0"/>
    </xf>
    <xf numFmtId="168" fontId="5" fillId="0" borderId="0" xfId="0" applyNumberFormat="1" applyFont="1" applyFill="1" applyBorder="1" applyAlignment="1" applyProtection="1">
      <alignment horizontal="center" vertical="center"/>
      <protection locked="0"/>
    </xf>
    <xf numFmtId="168" fontId="5" fillId="0" borderId="1" xfId="0" applyNumberFormat="1" applyFont="1" applyFill="1" applyBorder="1" applyAlignment="1" applyProtection="1">
      <alignment horizontal="center" vertical="center"/>
      <protection locked="0"/>
    </xf>
    <xf numFmtId="0" fontId="4" fillId="0" borderId="0" xfId="7" applyNumberFormat="1" applyFont="1" applyBorder="1" applyAlignment="1">
      <alignment horizontal="justify" vertical="top" wrapText="1"/>
      <protection locked="0"/>
    </xf>
    <xf numFmtId="168" fontId="5" fillId="0" borderId="1" xfId="8" applyNumberFormat="1" applyFont="1" applyFill="1" applyBorder="1" applyAlignment="1" applyProtection="1">
      <alignment horizontal="right" vertical="center" shrinkToFit="1"/>
    </xf>
    <xf numFmtId="168" fontId="5" fillId="0" borderId="0" xfId="8" applyNumberFormat="1" applyFont="1" applyFill="1" applyBorder="1" applyAlignment="1" applyProtection="1">
      <alignment horizontal="right" vertical="center" shrinkToFit="1"/>
    </xf>
    <xf numFmtId="168" fontId="20" fillId="0" borderId="0" xfId="7" applyNumberFormat="1" applyFont="1" applyFill="1" applyBorder="1" applyAlignment="1" applyProtection="1">
      <alignment horizontal="right" vertical="center" shrinkToFit="1"/>
    </xf>
    <xf numFmtId="168" fontId="5" fillId="0" borderId="4" xfId="7" applyNumberFormat="1" applyFont="1" applyFill="1" applyBorder="1" applyAlignment="1" applyProtection="1">
      <alignment horizontal="right" vertical="center" shrinkToFit="1"/>
    </xf>
    <xf numFmtId="168" fontId="28" fillId="0" borderId="0" xfId="7" applyNumberFormat="1" applyFont="1" applyBorder="1" applyAlignment="1" applyProtection="1">
      <alignment horizontal="right" vertical="center"/>
    </xf>
    <xf numFmtId="0" fontId="22" fillId="2" borderId="6" xfId="7" applyNumberFormat="1" applyFont="1" applyFill="1" applyBorder="1" applyAlignment="1" applyProtection="1">
      <alignment horizontal="center" vertical="center"/>
    </xf>
    <xf numFmtId="0" fontId="22" fillId="3" borderId="6" xfId="7" applyNumberFormat="1" applyFont="1" applyFill="1" applyBorder="1" applyAlignment="1" applyProtection="1">
      <alignment horizontal="center" vertical="center"/>
    </xf>
    <xf numFmtId="0" fontId="23" fillId="0" borderId="7" xfId="7" applyNumberFormat="1" applyFont="1" applyBorder="1" applyAlignment="1" applyProtection="1">
      <alignment horizontal="center" vertical="center"/>
    </xf>
    <xf numFmtId="168" fontId="28" fillId="0" borderId="8" xfId="7" applyNumberFormat="1" applyFont="1" applyBorder="1" applyAlignment="1" applyProtection="1">
      <alignment horizontal="right" vertical="center"/>
    </xf>
    <xf numFmtId="168" fontId="29" fillId="3" borderId="4" xfId="7" applyNumberFormat="1" applyFont="1" applyFill="1" applyBorder="1" applyAlignment="1" applyProtection="1">
      <alignment horizontal="right" vertical="center"/>
    </xf>
    <xf numFmtId="165" fontId="6" fillId="0" borderId="1" xfId="8" applyNumberFormat="1" applyFont="1" applyFill="1" applyBorder="1" applyAlignment="1" applyProtection="1">
      <alignment horizontal="center" shrinkToFit="1"/>
      <protection locked="0"/>
    </xf>
    <xf numFmtId="4" fontId="6" fillId="0" borderId="1" xfId="0" applyNumberFormat="1" applyFont="1" applyFill="1" applyBorder="1" applyAlignment="1" applyProtection="1">
      <alignment horizontal="center" wrapText="1"/>
    </xf>
    <xf numFmtId="0" fontId="6" fillId="0" borderId="1" xfId="0" applyFont="1" applyBorder="1" applyAlignment="1" applyProtection="1">
      <alignment horizontal="center" wrapText="1"/>
    </xf>
    <xf numFmtId="0" fontId="30"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vertical="top"/>
      <protection locked="0"/>
    </xf>
    <xf numFmtId="0" fontId="31" fillId="0" borderId="0" xfId="0" applyFont="1" applyFill="1" applyBorder="1" applyAlignment="1" applyProtection="1">
      <alignment horizontal="center" vertical="top"/>
      <protection locked="0"/>
    </xf>
    <xf numFmtId="4" fontId="31" fillId="0" borderId="0" xfId="0" applyNumberFormat="1" applyFont="1" applyFill="1" applyBorder="1" applyAlignment="1" applyProtection="1">
      <alignment horizontal="center" vertical="top"/>
      <protection locked="0"/>
    </xf>
    <xf numFmtId="4" fontId="31" fillId="0" borderId="0" xfId="0" applyNumberFormat="1" applyFont="1" applyFill="1" applyBorder="1" applyAlignment="1" applyProtection="1">
      <alignment horizontal="center" vertical="top" wrapText="1"/>
      <protection locked="0"/>
    </xf>
    <xf numFmtId="4" fontId="31" fillId="0" borderId="0" xfId="0" applyNumberFormat="1"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top"/>
      <protection locked="0"/>
    </xf>
    <xf numFmtId="4" fontId="5" fillId="0" borderId="2" xfId="5" applyNumberFormat="1" applyFont="1" applyFill="1" applyBorder="1" applyAlignment="1" applyProtection="1">
      <alignment horizontal="center"/>
      <protection locked="0"/>
    </xf>
    <xf numFmtId="49" fontId="5" fillId="0" borderId="0" xfId="0" applyNumberFormat="1" applyFont="1" applyBorder="1" applyAlignment="1" applyProtection="1">
      <alignment horizontal="center" wrapText="1"/>
    </xf>
    <xf numFmtId="0" fontId="4" fillId="0" borderId="0" xfId="0" applyNumberFormat="1" applyFont="1" applyBorder="1" applyAlignment="1" applyProtection="1">
      <alignment horizontal="justify" vertical="top" wrapText="1"/>
    </xf>
    <xf numFmtId="49" fontId="4" fillId="0" borderId="1" xfId="0" applyNumberFormat="1" applyFont="1" applyBorder="1" applyAlignment="1" applyProtection="1">
      <alignment horizontal="left" vertical="top" wrapText="1"/>
    </xf>
    <xf numFmtId="167" fontId="5" fillId="0" borderId="0" xfId="0" applyNumberFormat="1" applyFont="1" applyFill="1" applyBorder="1" applyAlignment="1" applyProtection="1">
      <alignment horizontal="center"/>
      <protection hidden="1"/>
    </xf>
    <xf numFmtId="167" fontId="5" fillId="0" borderId="0" xfId="0" applyNumberFormat="1" applyFont="1" applyFill="1" applyBorder="1" applyAlignment="1" applyProtection="1">
      <protection hidden="1"/>
    </xf>
    <xf numFmtId="2" fontId="5" fillId="0" borderId="0" xfId="0" applyNumberFormat="1" applyFont="1" applyFill="1" applyBorder="1" applyAlignment="1" applyProtection="1">
      <protection hidden="1"/>
    </xf>
    <xf numFmtId="165" fontId="5" fillId="0" borderId="0" xfId="8" applyNumberFormat="1" applyFont="1" applyFill="1" applyBorder="1" applyAlignment="1" applyProtection="1">
      <alignment horizontal="center" shrinkToFit="1"/>
    </xf>
    <xf numFmtId="2" fontId="5" fillId="0" borderId="2" xfId="0" applyNumberFormat="1" applyFont="1" applyFill="1" applyBorder="1" applyAlignment="1" applyProtection="1">
      <alignment horizontal="center"/>
      <protection hidden="1"/>
    </xf>
    <xf numFmtId="0" fontId="23" fillId="0" borderId="0" xfId="7" applyNumberFormat="1" applyFont="1" applyBorder="1" applyAlignment="1" applyProtection="1">
      <alignment horizontal="center" vertical="center"/>
    </xf>
    <xf numFmtId="0" fontId="22" fillId="0" borderId="0" xfId="7" applyNumberFormat="1" applyFont="1" applyBorder="1" applyAlignment="1" applyProtection="1">
      <alignment horizontal="center" vertical="center"/>
    </xf>
    <xf numFmtId="4" fontId="5" fillId="0" borderId="1" xfId="7" applyNumberFormat="1" applyFont="1" applyFill="1" applyBorder="1" applyAlignment="1" applyProtection="1">
      <alignment wrapText="1"/>
      <protection locked="0"/>
    </xf>
    <xf numFmtId="44" fontId="22" fillId="0" borderId="0" xfId="7" applyNumberFormat="1" applyFont="1" applyBorder="1" applyAlignment="1" applyProtection="1">
      <alignment horizontal="center" vertical="center"/>
    </xf>
    <xf numFmtId="0" fontId="23" fillId="2" borderId="2" xfId="7" applyNumberFormat="1" applyFont="1" applyFill="1" applyBorder="1" applyAlignment="1" applyProtection="1">
      <alignment horizontal="center" vertical="center"/>
    </xf>
    <xf numFmtId="44" fontId="22" fillId="2" borderId="4" xfId="7" applyNumberFormat="1" applyFont="1" applyFill="1" applyBorder="1" applyAlignment="1" applyProtection="1">
      <alignment horizontal="center" vertical="center"/>
    </xf>
    <xf numFmtId="0" fontId="23" fillId="3" borderId="2" xfId="7" applyNumberFormat="1" applyFont="1" applyFill="1" applyBorder="1" applyAlignment="1" applyProtection="1">
      <alignment horizontal="center" vertical="center"/>
    </xf>
    <xf numFmtId="165" fontId="22" fillId="3" borderId="4" xfId="7" applyNumberFormat="1" applyFont="1" applyFill="1" applyBorder="1" applyAlignment="1" applyProtection="1">
      <alignment horizontal="center" vertical="center"/>
    </xf>
    <xf numFmtId="49" fontId="22" fillId="0" borderId="0" xfId="7" applyFont="1" applyFill="1" applyBorder="1" applyAlignment="1" applyProtection="1">
      <alignment horizontal="center" vertical="center" wrapText="1"/>
    </xf>
    <xf numFmtId="49" fontId="22" fillId="0" borderId="0" xfId="7" applyFont="1" applyBorder="1" applyAlignment="1" applyProtection="1">
      <alignment horizontal="center" vertical="center" wrapText="1"/>
    </xf>
    <xf numFmtId="2" fontId="22" fillId="0" borderId="0" xfId="8" applyNumberFormat="1" applyFont="1" applyFill="1" applyBorder="1" applyAlignment="1" applyProtection="1">
      <alignment horizontal="center" vertical="center" shrinkToFit="1"/>
    </xf>
    <xf numFmtId="0" fontId="22" fillId="0" borderId="0" xfId="7" applyNumberFormat="1" applyFont="1" applyBorder="1" applyAlignment="1" applyProtection="1">
      <alignment horizontal="center" vertical="center" wrapText="1"/>
    </xf>
    <xf numFmtId="2" fontId="22" fillId="0" borderId="0" xfId="7" applyNumberFormat="1" applyFont="1" applyFill="1" applyBorder="1" applyAlignment="1" applyProtection="1">
      <alignment horizontal="center" vertical="center" shrinkToFit="1"/>
    </xf>
    <xf numFmtId="49" fontId="22" fillId="0" borderId="0" xfId="7" applyFont="1" applyFill="1" applyBorder="1" applyAlignment="1" applyProtection="1">
      <alignment horizontal="center" vertical="center"/>
    </xf>
    <xf numFmtId="0" fontId="22" fillId="0" borderId="0" xfId="7" applyNumberFormat="1" applyFont="1" applyFill="1" applyBorder="1" applyAlignment="1" applyProtection="1">
      <alignment horizontal="center" vertical="center" wrapText="1"/>
    </xf>
    <xf numFmtId="0" fontId="23" fillId="0" borderId="0" xfId="7" applyNumberFormat="1" applyFont="1" applyFill="1" applyBorder="1" applyAlignment="1" applyProtection="1">
      <alignment horizontal="left" vertical="center" wrapText="1"/>
    </xf>
    <xf numFmtId="0" fontId="23" fillId="0" borderId="0" xfId="7" applyNumberFormat="1" applyFont="1" applyFill="1" applyBorder="1" applyAlignment="1" applyProtection="1">
      <alignment horizontal="left" vertical="center"/>
    </xf>
    <xf numFmtId="0" fontId="6" fillId="0" borderId="1"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8" fontId="5" fillId="0" borderId="1" xfId="0" applyNumberFormat="1" applyFont="1" applyFill="1" applyBorder="1" applyAlignment="1" applyProtection="1">
      <alignment horizontal="center" vertical="top" wrapText="1"/>
      <protection locked="0"/>
    </xf>
    <xf numFmtId="8" fontId="5" fillId="0" borderId="3"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left" vertical="top"/>
      <protection locked="0"/>
    </xf>
    <xf numFmtId="0" fontId="11" fillId="0" borderId="0"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protection locked="0"/>
    </xf>
    <xf numFmtId="49" fontId="6" fillId="0" borderId="2" xfId="7" applyFont="1" applyFill="1" applyBorder="1" applyAlignment="1" applyProtection="1">
      <alignment horizontal="center"/>
    </xf>
    <xf numFmtId="2" fontId="4" fillId="0" borderId="0" xfId="7" applyNumberFormat="1" applyFont="1" applyFill="1" applyBorder="1" applyAlignment="1" applyProtection="1">
      <alignment horizontal="left" vertical="top" wrapText="1"/>
      <protection locked="0"/>
    </xf>
    <xf numFmtId="0" fontId="1" fillId="0" borderId="0" xfId="0" applyFont="1" applyBorder="1" applyAlignment="1">
      <alignment horizontal="center"/>
    </xf>
    <xf numFmtId="0" fontId="22" fillId="0" borderId="0" xfId="7" applyNumberFormat="1" applyFont="1" applyBorder="1" applyAlignment="1" applyProtection="1">
      <alignment horizontal="right" vertical="center"/>
    </xf>
    <xf numFmtId="0" fontId="23" fillId="0" borderId="0" xfId="7" applyNumberFormat="1" applyFont="1" applyBorder="1" applyAlignment="1" applyProtection="1">
      <alignment horizontal="center" vertical="center"/>
    </xf>
    <xf numFmtId="49" fontId="22" fillId="0" borderId="0" xfId="7" applyFont="1" applyBorder="1" applyAlignment="1" applyProtection="1">
      <alignment horizontal="center" vertical="center" wrapText="1"/>
    </xf>
    <xf numFmtId="0" fontId="22" fillId="0" borderId="0" xfId="7" applyNumberFormat="1" applyFont="1" applyBorder="1" applyAlignment="1" applyProtection="1">
      <alignment horizontal="center" vertical="center"/>
    </xf>
  </cellXfs>
  <cellStyles count="10">
    <cellStyle name="Comma" xfId="6" builtinId="3"/>
    <cellStyle name="Comma 2" xfId="8"/>
    <cellStyle name="Normal" xfId="0" builtinId="0"/>
    <cellStyle name="Normal 2" xfId="7"/>
    <cellStyle name="Normal 3" xfId="4"/>
    <cellStyle name="Normal 94" xfId="2"/>
    <cellStyle name="Normal 96" xfId="3"/>
    <cellStyle name="Normal 97" xfId="1"/>
    <cellStyle name="Normal_CSHAMOR_troskovnik-1-IZMJENA" xfId="9"/>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2801471</xdr:colOff>
      <xdr:row>33</xdr:row>
      <xdr:rowOff>134471</xdr:rowOff>
    </xdr:from>
    <xdr:to>
      <xdr:col>2</xdr:col>
      <xdr:colOff>1507192</xdr:colOff>
      <xdr:row>38</xdr:row>
      <xdr:rowOff>149412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2824" y="7328647"/>
          <a:ext cx="1809750" cy="1079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260"/>
  <sheetViews>
    <sheetView tabSelected="1" view="pageBreakPreview" zoomScaleNormal="100" zoomScaleSheetLayoutView="100" zoomScalePageLayoutView="85" workbookViewId="0">
      <selection activeCell="I249" sqref="I249"/>
    </sheetView>
  </sheetViews>
  <sheetFormatPr defaultRowHeight="13.5" x14ac:dyDescent="0.2"/>
  <cols>
    <col min="1" max="1" width="4.140625" style="98" bestFit="1" customWidth="1"/>
    <col min="2" max="2" width="35.28515625" style="6" customWidth="1"/>
    <col min="3" max="3" width="7.28515625" style="136" bestFit="1" customWidth="1"/>
    <col min="4" max="4" width="10" style="7" bestFit="1" customWidth="1"/>
    <col min="5" max="5" width="13.5703125" style="7" bestFit="1" customWidth="1"/>
    <col min="6" max="6" width="16.7109375" style="7" bestFit="1" customWidth="1"/>
    <col min="7" max="8" width="9.140625" style="4"/>
    <col min="9" max="9" width="37.7109375" style="4" customWidth="1"/>
    <col min="10" max="12" width="9.140625" style="4"/>
    <col min="13" max="13" width="84.140625" style="4" customWidth="1"/>
    <col min="14" max="16384" width="9.140625" style="4"/>
  </cols>
  <sheetData>
    <row r="2" spans="1:9" x14ac:dyDescent="0.25">
      <c r="A2" s="473" t="s">
        <v>81</v>
      </c>
      <c r="B2" s="473"/>
      <c r="C2" s="473"/>
      <c r="D2" s="473"/>
      <c r="E2" s="473"/>
      <c r="F2" s="473"/>
    </row>
    <row r="3" spans="1:9" x14ac:dyDescent="0.25">
      <c r="A3" s="473" t="s">
        <v>82</v>
      </c>
      <c r="B3" s="473"/>
      <c r="C3" s="473"/>
      <c r="D3" s="473"/>
      <c r="E3" s="473"/>
      <c r="F3" s="473"/>
    </row>
    <row r="4" spans="1:9" x14ac:dyDescent="0.2">
      <c r="A4" s="93"/>
      <c r="B4" s="93"/>
      <c r="C4" s="230"/>
      <c r="D4" s="93"/>
      <c r="E4" s="93"/>
      <c r="F4" s="123"/>
    </row>
    <row r="5" spans="1:9" x14ac:dyDescent="0.25">
      <c r="A5" s="248" t="s">
        <v>4</v>
      </c>
      <c r="B5" s="249" t="s">
        <v>238</v>
      </c>
      <c r="C5" s="250"/>
      <c r="D5" s="251"/>
      <c r="E5" s="252"/>
      <c r="F5" s="399"/>
    </row>
    <row r="6" spans="1:9" s="8" customFormat="1" x14ac:dyDescent="0.2">
      <c r="A6" s="228" t="s">
        <v>0</v>
      </c>
      <c r="B6" s="65" t="s">
        <v>46</v>
      </c>
      <c r="C6" s="232" t="s">
        <v>2</v>
      </c>
      <c r="D6" s="102" t="s">
        <v>3</v>
      </c>
      <c r="E6" s="103" t="s">
        <v>33</v>
      </c>
      <c r="F6" s="229" t="s">
        <v>9</v>
      </c>
    </row>
    <row r="7" spans="1:9" s="25" customFormat="1" ht="310.5" x14ac:dyDescent="0.25">
      <c r="A7" s="98" t="s">
        <v>4</v>
      </c>
      <c r="B7" s="1" t="s">
        <v>47</v>
      </c>
      <c r="C7" s="231"/>
      <c r="F7" s="400"/>
      <c r="I7" s="34"/>
    </row>
    <row r="8" spans="1:9" s="25" customFormat="1" x14ac:dyDescent="0.2">
      <c r="A8" s="104"/>
      <c r="B8" s="19" t="s">
        <v>48</v>
      </c>
      <c r="C8" s="121" t="s">
        <v>6</v>
      </c>
      <c r="D8" s="105">
        <v>1</v>
      </c>
      <c r="E8" s="106"/>
      <c r="F8" s="106">
        <f>D8*E8</f>
        <v>0</v>
      </c>
    </row>
    <row r="9" spans="1:9" s="25" customFormat="1" x14ac:dyDescent="0.25">
      <c r="A9" s="98"/>
      <c r="B9" s="1"/>
      <c r="C9" s="231"/>
      <c r="F9" s="400"/>
    </row>
    <row r="10" spans="1:9" s="25" customFormat="1" ht="364.5" x14ac:dyDescent="0.25">
      <c r="A10" s="98" t="s">
        <v>5</v>
      </c>
      <c r="B10" s="1" t="s">
        <v>211</v>
      </c>
      <c r="C10" s="231"/>
      <c r="F10" s="400"/>
    </row>
    <row r="11" spans="1:9" s="25" customFormat="1" x14ac:dyDescent="0.2">
      <c r="A11" s="107"/>
      <c r="B11" s="19" t="s">
        <v>48</v>
      </c>
      <c r="C11" s="121" t="s">
        <v>6</v>
      </c>
      <c r="D11" s="105">
        <v>1</v>
      </c>
      <c r="E11" s="106"/>
      <c r="F11" s="106">
        <f>D11*E11</f>
        <v>0</v>
      </c>
    </row>
    <row r="12" spans="1:9" s="25" customFormat="1" x14ac:dyDescent="0.25">
      <c r="A12" s="108"/>
      <c r="B12" s="28"/>
      <c r="C12" s="109"/>
      <c r="D12" s="110"/>
      <c r="E12" s="111"/>
      <c r="F12" s="401"/>
    </row>
    <row r="13" spans="1:9" s="20" customFormat="1" x14ac:dyDescent="0.2">
      <c r="A13" s="228" t="s">
        <v>0</v>
      </c>
      <c r="B13" s="65" t="s">
        <v>50</v>
      </c>
      <c r="C13" s="232"/>
      <c r="D13" s="102"/>
      <c r="E13" s="103"/>
      <c r="F13" s="229">
        <f>SUM(F8:F11)</f>
        <v>0</v>
      </c>
    </row>
    <row r="14" spans="1:9" x14ac:dyDescent="0.2">
      <c r="A14" s="93"/>
      <c r="B14" s="93"/>
      <c r="C14" s="230"/>
      <c r="D14" s="93"/>
      <c r="E14" s="93"/>
      <c r="F14" s="123"/>
    </row>
    <row r="15" spans="1:9" s="8" customFormat="1" x14ac:dyDescent="0.2">
      <c r="A15" s="228" t="s">
        <v>10</v>
      </c>
      <c r="B15" s="65" t="s">
        <v>1</v>
      </c>
      <c r="C15" s="232" t="s">
        <v>2</v>
      </c>
      <c r="D15" s="102" t="s">
        <v>3</v>
      </c>
      <c r="E15" s="103" t="s">
        <v>33</v>
      </c>
      <c r="F15" s="229" t="s">
        <v>9</v>
      </c>
    </row>
    <row r="16" spans="1:9" s="8" customFormat="1" x14ac:dyDescent="0.2">
      <c r="A16" s="112"/>
      <c r="B16" s="5"/>
      <c r="C16" s="136"/>
      <c r="D16" s="11"/>
      <c r="E16" s="12"/>
      <c r="F16" s="113"/>
    </row>
    <row r="17" spans="1:13" ht="54" x14ac:dyDescent="0.2">
      <c r="A17" s="98" t="s">
        <v>4</v>
      </c>
      <c r="B17" s="1" t="s">
        <v>70</v>
      </c>
      <c r="E17" s="3"/>
      <c r="F17" s="3"/>
      <c r="I17" s="5"/>
    </row>
    <row r="18" spans="1:13" ht="29.25" x14ac:dyDescent="0.2">
      <c r="B18" s="1" t="s">
        <v>69</v>
      </c>
      <c r="E18" s="3"/>
      <c r="F18" s="3"/>
      <c r="I18" s="9"/>
      <c r="J18" s="10"/>
      <c r="K18" s="11"/>
      <c r="L18" s="12"/>
      <c r="M18" s="12"/>
    </row>
    <row r="19" spans="1:13" x14ac:dyDescent="0.2">
      <c r="B19" s="1"/>
      <c r="E19" s="3"/>
      <c r="F19" s="3"/>
      <c r="I19" s="9"/>
      <c r="J19" s="10"/>
      <c r="K19" s="11"/>
      <c r="L19" s="12"/>
      <c r="M19" s="12"/>
    </row>
    <row r="20" spans="1:13" x14ac:dyDescent="0.2">
      <c r="A20" s="104"/>
      <c r="B20" s="16" t="s">
        <v>181</v>
      </c>
      <c r="C20" s="121" t="s">
        <v>6</v>
      </c>
      <c r="D20" s="105">
        <v>1</v>
      </c>
      <c r="E20" s="106"/>
      <c r="F20" s="106">
        <f t="shared" ref="F20:F26" si="0">D20*E20</f>
        <v>0</v>
      </c>
      <c r="I20" s="9"/>
      <c r="J20" s="10"/>
      <c r="K20" s="11"/>
      <c r="L20" s="12"/>
      <c r="M20" s="12"/>
    </row>
    <row r="21" spans="1:13" x14ac:dyDescent="0.2">
      <c r="A21" s="104"/>
      <c r="B21" s="16" t="s">
        <v>153</v>
      </c>
      <c r="C21" s="121" t="s">
        <v>6</v>
      </c>
      <c r="D21" s="105">
        <v>1</v>
      </c>
      <c r="E21" s="106"/>
      <c r="F21" s="106">
        <f t="shared" si="0"/>
        <v>0</v>
      </c>
      <c r="I21" s="9"/>
      <c r="J21" s="10"/>
      <c r="K21" s="11"/>
      <c r="L21" s="12"/>
      <c r="M21" s="12"/>
    </row>
    <row r="22" spans="1:13" x14ac:dyDescent="0.2">
      <c r="A22" s="104"/>
      <c r="B22" s="16" t="s">
        <v>84</v>
      </c>
      <c r="C22" s="121" t="s">
        <v>6</v>
      </c>
      <c r="D22" s="105">
        <v>1</v>
      </c>
      <c r="E22" s="106"/>
      <c r="F22" s="106">
        <f t="shared" si="0"/>
        <v>0</v>
      </c>
      <c r="I22" s="9"/>
      <c r="J22" s="10"/>
      <c r="K22" s="11"/>
      <c r="L22" s="12"/>
      <c r="M22" s="12"/>
    </row>
    <row r="23" spans="1:13" x14ac:dyDescent="0.2">
      <c r="A23" s="104"/>
      <c r="B23" s="16" t="s">
        <v>182</v>
      </c>
      <c r="C23" s="121" t="s">
        <v>6</v>
      </c>
      <c r="D23" s="105">
        <v>1</v>
      </c>
      <c r="E23" s="106"/>
      <c r="F23" s="106">
        <f t="shared" si="0"/>
        <v>0</v>
      </c>
      <c r="I23" s="9"/>
      <c r="J23" s="10"/>
      <c r="K23" s="11"/>
      <c r="L23" s="12"/>
      <c r="M23" s="12"/>
    </row>
    <row r="24" spans="1:13" x14ac:dyDescent="0.2">
      <c r="A24" s="104"/>
      <c r="B24" s="16" t="s">
        <v>183</v>
      </c>
      <c r="C24" s="121" t="s">
        <v>6</v>
      </c>
      <c r="D24" s="105">
        <v>1</v>
      </c>
      <c r="E24" s="106"/>
      <c r="F24" s="106">
        <f t="shared" si="0"/>
        <v>0</v>
      </c>
      <c r="I24" s="9"/>
      <c r="J24" s="10"/>
      <c r="K24" s="11"/>
      <c r="L24" s="12"/>
      <c r="M24" s="12"/>
    </row>
    <row r="25" spans="1:13" x14ac:dyDescent="0.2">
      <c r="A25" s="104"/>
      <c r="B25" s="16" t="s">
        <v>154</v>
      </c>
      <c r="C25" s="121" t="s">
        <v>6</v>
      </c>
      <c r="D25" s="105">
        <v>1</v>
      </c>
      <c r="E25" s="106"/>
      <c r="F25" s="106">
        <f t="shared" si="0"/>
        <v>0</v>
      </c>
      <c r="I25" s="9"/>
      <c r="J25" s="10"/>
      <c r="K25" s="11"/>
      <c r="L25" s="12"/>
      <c r="M25" s="12"/>
    </row>
    <row r="26" spans="1:13" ht="15" x14ac:dyDescent="0.2">
      <c r="A26" s="104"/>
      <c r="B26" s="16" t="s">
        <v>235</v>
      </c>
      <c r="C26" s="121" t="s">
        <v>49</v>
      </c>
      <c r="D26" s="105">
        <v>16</v>
      </c>
      <c r="E26" s="106"/>
      <c r="F26" s="106">
        <f t="shared" si="0"/>
        <v>0</v>
      </c>
      <c r="I26" s="9"/>
      <c r="J26" s="10"/>
      <c r="K26" s="11"/>
      <c r="L26" s="12"/>
      <c r="M26" s="12"/>
    </row>
    <row r="27" spans="1:13" ht="15" x14ac:dyDescent="0.2">
      <c r="A27" s="104"/>
      <c r="B27" s="16" t="s">
        <v>234</v>
      </c>
      <c r="C27" s="121" t="s">
        <v>49</v>
      </c>
      <c r="D27" s="105">
        <v>6</v>
      </c>
      <c r="E27" s="106"/>
      <c r="F27" s="106">
        <f t="shared" ref="F27" si="1">D27*E27</f>
        <v>0</v>
      </c>
      <c r="I27" s="9"/>
      <c r="J27" s="10"/>
      <c r="K27" s="11"/>
      <c r="L27" s="12"/>
      <c r="M27" s="12"/>
    </row>
    <row r="28" spans="1:13" x14ac:dyDescent="0.2">
      <c r="B28" s="5"/>
      <c r="E28" s="3"/>
      <c r="F28" s="3"/>
      <c r="I28" s="9"/>
      <c r="J28" s="10"/>
      <c r="K28" s="11"/>
      <c r="L28" s="12"/>
      <c r="M28" s="12"/>
    </row>
    <row r="29" spans="1:13" ht="135" x14ac:dyDescent="0.2">
      <c r="A29" s="98" t="s">
        <v>5</v>
      </c>
      <c r="B29" s="1" t="s">
        <v>71</v>
      </c>
      <c r="E29" s="3"/>
      <c r="F29" s="3"/>
      <c r="I29" s="9"/>
      <c r="J29" s="10"/>
      <c r="K29" s="11"/>
      <c r="L29" s="12"/>
      <c r="M29" s="12"/>
    </row>
    <row r="30" spans="1:13" x14ac:dyDescent="0.2">
      <c r="A30" s="104"/>
      <c r="B30" s="19" t="s">
        <v>55</v>
      </c>
      <c r="C30" s="114" t="s">
        <v>40</v>
      </c>
      <c r="D30" s="114">
        <v>4</v>
      </c>
      <c r="E30" s="114"/>
      <c r="F30" s="115">
        <f>D30*E30</f>
        <v>0</v>
      </c>
      <c r="I30" s="2"/>
      <c r="J30" s="7"/>
      <c r="K30" s="3"/>
      <c r="L30" s="3"/>
      <c r="M30" s="12"/>
    </row>
    <row r="31" spans="1:13" x14ac:dyDescent="0.2">
      <c r="B31" s="5"/>
      <c r="E31" s="3"/>
      <c r="F31" s="3"/>
      <c r="I31" s="9"/>
      <c r="J31" s="10"/>
      <c r="K31" s="11"/>
      <c r="L31" s="12"/>
      <c r="M31" s="12"/>
    </row>
    <row r="32" spans="1:13" ht="67.5" x14ac:dyDescent="0.2">
      <c r="A32" s="98" t="s">
        <v>7</v>
      </c>
      <c r="B32" s="1" t="s">
        <v>222</v>
      </c>
      <c r="E32" s="3"/>
      <c r="F32" s="3"/>
      <c r="I32" s="9"/>
      <c r="J32" s="10"/>
      <c r="K32" s="11"/>
      <c r="L32" s="12"/>
      <c r="M32" s="12"/>
    </row>
    <row r="33" spans="1:13" ht="27" x14ac:dyDescent="0.2">
      <c r="A33" s="104"/>
      <c r="B33" s="19" t="s">
        <v>223</v>
      </c>
      <c r="C33" s="121" t="s">
        <v>224</v>
      </c>
      <c r="D33" s="114">
        <v>1</v>
      </c>
      <c r="E33" s="114"/>
      <c r="F33" s="115">
        <f>D33*E33</f>
        <v>0</v>
      </c>
      <c r="I33" s="2"/>
      <c r="J33" s="7"/>
      <c r="K33" s="3"/>
      <c r="L33" s="3"/>
      <c r="M33" s="12"/>
    </row>
    <row r="34" spans="1:13" x14ac:dyDescent="0.2">
      <c r="B34" s="1"/>
      <c r="C34" s="116"/>
      <c r="D34" s="116"/>
      <c r="E34" s="116"/>
      <c r="F34" s="117"/>
      <c r="I34" s="2"/>
      <c r="J34" s="7"/>
      <c r="K34" s="3"/>
      <c r="L34" s="3"/>
      <c r="M34" s="12"/>
    </row>
    <row r="35" spans="1:13" ht="114.75" customHeight="1" x14ac:dyDescent="0.2">
      <c r="A35" s="98" t="s">
        <v>8</v>
      </c>
      <c r="B35" s="1" t="s">
        <v>253</v>
      </c>
      <c r="E35" s="3"/>
      <c r="F35" s="3"/>
      <c r="I35" s="9"/>
      <c r="J35" s="10"/>
      <c r="K35" s="11"/>
      <c r="L35" s="12"/>
      <c r="M35" s="12"/>
    </row>
    <row r="36" spans="1:13" ht="40.5" x14ac:dyDescent="0.2">
      <c r="B36" s="1" t="s">
        <v>239</v>
      </c>
      <c r="D36" s="116"/>
      <c r="E36" s="116"/>
      <c r="F36" s="117"/>
      <c r="I36" s="2"/>
      <c r="J36" s="7"/>
      <c r="K36" s="3"/>
      <c r="L36" s="3"/>
      <c r="M36" s="12"/>
    </row>
    <row r="37" spans="1:13" x14ac:dyDescent="0.2">
      <c r="B37" s="5" t="s">
        <v>240</v>
      </c>
      <c r="D37" s="116"/>
      <c r="E37" s="116"/>
      <c r="F37" s="117"/>
      <c r="I37" s="2"/>
      <c r="J37" s="7"/>
      <c r="K37" s="3"/>
      <c r="L37" s="3"/>
      <c r="M37" s="12"/>
    </row>
    <row r="38" spans="1:13" s="436" customFormat="1" x14ac:dyDescent="0.2">
      <c r="A38" s="441"/>
      <c r="B38" s="19" t="s">
        <v>244</v>
      </c>
      <c r="C38" s="121" t="s">
        <v>6</v>
      </c>
      <c r="D38" s="114">
        <v>2</v>
      </c>
      <c r="E38" s="114"/>
      <c r="F38" s="115">
        <f>D38*E38</f>
        <v>0</v>
      </c>
      <c r="I38" s="437"/>
      <c r="J38" s="438"/>
      <c r="K38" s="439"/>
      <c r="L38" s="439"/>
      <c r="M38" s="440"/>
    </row>
    <row r="39" spans="1:13" s="436" customFormat="1" x14ac:dyDescent="0.2">
      <c r="A39" s="441"/>
      <c r="B39" s="19" t="s">
        <v>245</v>
      </c>
      <c r="C39" s="121" t="s">
        <v>6</v>
      </c>
      <c r="D39" s="114">
        <v>4</v>
      </c>
      <c r="E39" s="114"/>
      <c r="F39" s="115">
        <f>D39*E39</f>
        <v>0</v>
      </c>
      <c r="I39" s="437"/>
      <c r="J39" s="438"/>
      <c r="K39" s="439"/>
      <c r="L39" s="439"/>
      <c r="M39" s="440"/>
    </row>
    <row r="40" spans="1:13" s="436" customFormat="1" x14ac:dyDescent="0.2">
      <c r="A40" s="441"/>
      <c r="B40" s="19" t="s">
        <v>246</v>
      </c>
      <c r="C40" s="121" t="s">
        <v>6</v>
      </c>
      <c r="D40" s="114">
        <v>2</v>
      </c>
      <c r="E40" s="114"/>
      <c r="F40" s="115">
        <f>D40*E40</f>
        <v>0</v>
      </c>
      <c r="I40" s="437"/>
      <c r="J40" s="438"/>
      <c r="K40" s="439"/>
      <c r="L40" s="439"/>
      <c r="M40" s="440"/>
    </row>
    <row r="41" spans="1:13" s="436" customFormat="1" x14ac:dyDescent="0.2">
      <c r="A41" s="441"/>
      <c r="B41" s="19" t="s">
        <v>247</v>
      </c>
      <c r="C41" s="121" t="s">
        <v>6</v>
      </c>
      <c r="D41" s="114">
        <v>2</v>
      </c>
      <c r="E41" s="114"/>
      <c r="F41" s="115">
        <f>D41*E41</f>
        <v>0</v>
      </c>
      <c r="I41" s="437"/>
      <c r="J41" s="438"/>
      <c r="K41" s="439"/>
      <c r="L41" s="439"/>
      <c r="M41" s="440"/>
    </row>
    <row r="42" spans="1:13" s="436" customFormat="1" x14ac:dyDescent="0.2">
      <c r="A42" s="441"/>
      <c r="B42" s="19" t="s">
        <v>246</v>
      </c>
      <c r="C42" s="121" t="s">
        <v>6</v>
      </c>
      <c r="D42" s="114">
        <v>2</v>
      </c>
      <c r="E42" s="114"/>
      <c r="F42" s="115">
        <f>D42*E42</f>
        <v>0</v>
      </c>
      <c r="I42" s="437"/>
      <c r="J42" s="438"/>
      <c r="K42" s="439"/>
      <c r="L42" s="439"/>
      <c r="M42" s="440"/>
    </row>
    <row r="43" spans="1:13" x14ac:dyDescent="0.2">
      <c r="B43" s="5" t="s">
        <v>241</v>
      </c>
      <c r="C43" s="116"/>
      <c r="D43" s="116"/>
      <c r="E43" s="116"/>
      <c r="F43" s="117"/>
      <c r="I43" s="2"/>
      <c r="J43" s="7"/>
      <c r="K43" s="3"/>
      <c r="L43" s="3"/>
      <c r="M43" s="12"/>
    </row>
    <row r="44" spans="1:13" x14ac:dyDescent="0.2">
      <c r="A44" s="104"/>
      <c r="B44" s="19" t="s">
        <v>242</v>
      </c>
      <c r="C44" s="114" t="s">
        <v>6</v>
      </c>
      <c r="D44" s="114">
        <v>2</v>
      </c>
      <c r="E44" s="114"/>
      <c r="F44" s="115">
        <f>D44*E44</f>
        <v>0</v>
      </c>
      <c r="I44" s="2"/>
      <c r="J44" s="7"/>
      <c r="K44" s="3"/>
      <c r="L44" s="3"/>
      <c r="M44" s="12"/>
    </row>
    <row r="45" spans="1:13" x14ac:dyDescent="0.2">
      <c r="A45" s="119"/>
      <c r="B45" s="26" t="s">
        <v>243</v>
      </c>
      <c r="C45" s="442" t="s">
        <v>6</v>
      </c>
      <c r="D45" s="442">
        <v>2</v>
      </c>
      <c r="E45" s="442"/>
      <c r="F45" s="115">
        <f>D45*E45</f>
        <v>0</v>
      </c>
      <c r="I45" s="2"/>
      <c r="J45" s="7"/>
      <c r="K45" s="3"/>
      <c r="L45" s="3"/>
      <c r="M45" s="12"/>
    </row>
    <row r="46" spans="1:13" x14ac:dyDescent="0.2">
      <c r="B46" s="435"/>
      <c r="C46" s="116"/>
      <c r="D46" s="116"/>
      <c r="E46" s="116"/>
      <c r="F46" s="117"/>
      <c r="I46" s="2"/>
      <c r="J46" s="7"/>
      <c r="K46" s="3"/>
      <c r="L46" s="3"/>
      <c r="M46" s="12"/>
    </row>
    <row r="47" spans="1:13" ht="108" x14ac:dyDescent="0.2">
      <c r="A47" s="98" t="s">
        <v>12</v>
      </c>
      <c r="B47" s="1" t="s">
        <v>212</v>
      </c>
      <c r="E47" s="3"/>
      <c r="F47" s="3"/>
      <c r="I47" s="9"/>
    </row>
    <row r="48" spans="1:13" ht="27" x14ac:dyDescent="0.2">
      <c r="A48" s="118"/>
      <c r="B48" s="1" t="s">
        <v>56</v>
      </c>
      <c r="E48" s="3"/>
      <c r="F48" s="3"/>
      <c r="I48" s="9"/>
    </row>
    <row r="49" spans="1:28" x14ac:dyDescent="0.2">
      <c r="A49" s="118"/>
      <c r="B49" s="1" t="s">
        <v>57</v>
      </c>
      <c r="E49" s="3"/>
      <c r="F49" s="3"/>
      <c r="I49" s="9"/>
    </row>
    <row r="50" spans="1:28" s="15" customFormat="1" x14ac:dyDescent="0.2">
      <c r="A50" s="104"/>
      <c r="B50" s="14" t="s">
        <v>43</v>
      </c>
      <c r="C50" s="121" t="s">
        <v>6</v>
      </c>
      <c r="D50" s="105">
        <v>1</v>
      </c>
      <c r="E50" s="106"/>
      <c r="F50" s="106">
        <f>D50*E50</f>
        <v>0</v>
      </c>
      <c r="G50" s="4"/>
      <c r="H50" s="4"/>
      <c r="I50" s="4"/>
      <c r="J50" s="4"/>
      <c r="K50" s="4"/>
      <c r="L50" s="4"/>
      <c r="M50" s="4"/>
      <c r="N50" s="4"/>
      <c r="O50" s="4"/>
      <c r="P50" s="4"/>
      <c r="Q50" s="4"/>
      <c r="R50" s="4"/>
      <c r="S50" s="4"/>
      <c r="T50" s="4"/>
      <c r="U50" s="4"/>
      <c r="V50" s="4"/>
      <c r="W50" s="4"/>
      <c r="X50" s="4"/>
      <c r="Y50" s="4"/>
      <c r="Z50" s="4"/>
      <c r="AA50" s="4"/>
      <c r="AB50" s="4"/>
    </row>
    <row r="51" spans="1:28" s="18" customFormat="1" x14ac:dyDescent="0.2">
      <c r="A51" s="119"/>
      <c r="B51" s="17" t="s">
        <v>44</v>
      </c>
      <c r="C51" s="121" t="s">
        <v>6</v>
      </c>
      <c r="D51" s="225">
        <v>1</v>
      </c>
      <c r="E51" s="120"/>
      <c r="F51" s="120">
        <f>D51*E51</f>
        <v>0</v>
      </c>
      <c r="G51" s="4"/>
      <c r="H51" s="4"/>
      <c r="I51" s="4"/>
      <c r="J51" s="4"/>
      <c r="K51" s="4"/>
      <c r="L51" s="4"/>
      <c r="M51" s="4"/>
      <c r="N51" s="4"/>
      <c r="O51" s="4"/>
      <c r="P51" s="4"/>
      <c r="Q51" s="4"/>
      <c r="R51" s="4"/>
      <c r="S51" s="4"/>
      <c r="T51" s="4"/>
      <c r="U51" s="4"/>
      <c r="V51" s="4"/>
      <c r="W51" s="4"/>
      <c r="X51" s="4"/>
      <c r="Y51" s="4"/>
      <c r="Z51" s="4"/>
      <c r="AA51" s="4"/>
      <c r="AB51" s="4"/>
    </row>
    <row r="52" spans="1:28" x14ac:dyDescent="0.2">
      <c r="B52" s="13"/>
      <c r="E52" s="3"/>
      <c r="F52" s="3"/>
    </row>
    <row r="53" spans="1:28" ht="108" x14ac:dyDescent="0.2">
      <c r="A53" s="98" t="s">
        <v>13</v>
      </c>
      <c r="B53" s="1" t="s">
        <v>254</v>
      </c>
      <c r="D53" s="3"/>
      <c r="E53" s="3"/>
      <c r="G53" s="33"/>
    </row>
    <row r="54" spans="1:28" ht="29.25" x14ac:dyDescent="0.2">
      <c r="A54" s="104"/>
      <c r="B54" s="19" t="s">
        <v>45</v>
      </c>
      <c r="C54" s="121" t="s">
        <v>49</v>
      </c>
      <c r="D54" s="122">
        <v>180</v>
      </c>
      <c r="E54" s="122"/>
      <c r="F54" s="122">
        <f>D54*E54</f>
        <v>0</v>
      </c>
    </row>
    <row r="55" spans="1:28" x14ac:dyDescent="0.2">
      <c r="B55" s="1"/>
      <c r="D55" s="3"/>
      <c r="E55" s="3"/>
      <c r="F55" s="3"/>
    </row>
    <row r="56" spans="1:28" s="20" customFormat="1" x14ac:dyDescent="0.2">
      <c r="A56" s="228" t="s">
        <v>10</v>
      </c>
      <c r="B56" s="65" t="s">
        <v>34</v>
      </c>
      <c r="C56" s="232"/>
      <c r="D56" s="102"/>
      <c r="E56" s="103"/>
      <c r="F56" s="229">
        <f>SUM(F17:F55)</f>
        <v>0</v>
      </c>
    </row>
    <row r="57" spans="1:28" x14ac:dyDescent="0.2">
      <c r="A57" s="123"/>
      <c r="B57" s="5"/>
      <c r="E57" s="3"/>
      <c r="F57" s="3"/>
    </row>
    <row r="58" spans="1:28" s="20" customFormat="1" x14ac:dyDescent="0.2">
      <c r="A58" s="228" t="s">
        <v>16</v>
      </c>
      <c r="B58" s="65" t="s">
        <v>11</v>
      </c>
      <c r="C58" s="232" t="s">
        <v>2</v>
      </c>
      <c r="D58" s="102" t="s">
        <v>3</v>
      </c>
      <c r="E58" s="103" t="s">
        <v>24</v>
      </c>
      <c r="F58" s="229" t="s">
        <v>23</v>
      </c>
    </row>
    <row r="59" spans="1:28" x14ac:dyDescent="0.2">
      <c r="A59" s="123"/>
      <c r="B59" s="5"/>
      <c r="E59" s="3"/>
      <c r="F59" s="3"/>
    </row>
    <row r="60" spans="1:28" s="72" customFormat="1" ht="54" x14ac:dyDescent="0.3">
      <c r="A60" s="98" t="s">
        <v>4</v>
      </c>
      <c r="B60" s="73" t="s">
        <v>173</v>
      </c>
      <c r="C60" s="124"/>
      <c r="D60" s="125"/>
      <c r="E60" s="126"/>
      <c r="F60" s="402"/>
    </row>
    <row r="61" spans="1:28" s="25" customFormat="1" ht="15.75" x14ac:dyDescent="0.25">
      <c r="A61" s="127"/>
      <c r="B61" s="19" t="s">
        <v>248</v>
      </c>
      <c r="C61" s="121" t="s">
        <v>66</v>
      </c>
      <c r="D61" s="105">
        <v>1965</v>
      </c>
      <c r="E61" s="106"/>
      <c r="F61" s="106">
        <f>D61*E61</f>
        <v>0</v>
      </c>
    </row>
    <row r="62" spans="1:28" s="25" customFormat="1" x14ac:dyDescent="0.2">
      <c r="A62" s="128"/>
      <c r="B62" s="5"/>
      <c r="C62" s="136"/>
      <c r="D62" s="7"/>
      <c r="E62" s="3"/>
      <c r="F62" s="3"/>
    </row>
    <row r="63" spans="1:28" ht="137.25" x14ac:dyDescent="0.2">
      <c r="A63" s="98" t="s">
        <v>5</v>
      </c>
      <c r="B63" s="25" t="s">
        <v>174</v>
      </c>
      <c r="E63" s="3"/>
      <c r="F63" s="3"/>
    </row>
    <row r="64" spans="1:28" s="15" customFormat="1" ht="15" x14ac:dyDescent="0.2">
      <c r="A64" s="104"/>
      <c r="B64" s="16" t="s">
        <v>58</v>
      </c>
      <c r="C64" s="121" t="s">
        <v>28</v>
      </c>
      <c r="D64" s="105">
        <v>376.6</v>
      </c>
      <c r="E64" s="106"/>
      <c r="F64" s="106">
        <f>D64*E64</f>
        <v>0</v>
      </c>
      <c r="G64" s="4"/>
      <c r="H64" s="4"/>
      <c r="I64" s="4"/>
      <c r="J64" s="4"/>
      <c r="K64" s="4"/>
      <c r="L64" s="4"/>
      <c r="M64" s="4"/>
      <c r="N64" s="4"/>
      <c r="O64" s="4"/>
      <c r="P64" s="4"/>
      <c r="Q64" s="4"/>
      <c r="R64" s="4"/>
      <c r="S64" s="4"/>
      <c r="T64" s="4"/>
      <c r="U64" s="4"/>
      <c r="V64" s="4"/>
      <c r="W64" s="4"/>
      <c r="X64" s="4"/>
      <c r="Y64" s="4"/>
      <c r="Z64" s="4"/>
      <c r="AA64" s="4"/>
      <c r="AB64" s="4"/>
    </row>
    <row r="65" spans="1:28" s="15" customFormat="1" ht="15" x14ac:dyDescent="0.2">
      <c r="A65" s="104"/>
      <c r="B65" s="21" t="s">
        <v>62</v>
      </c>
      <c r="C65" s="121" t="s">
        <v>28</v>
      </c>
      <c r="D65" s="105">
        <v>18.010000000000002</v>
      </c>
      <c r="E65" s="106"/>
      <c r="F65" s="106">
        <f>D65*E65</f>
        <v>0</v>
      </c>
      <c r="G65" s="4"/>
      <c r="H65" s="4"/>
      <c r="I65" s="4"/>
      <c r="J65" s="4"/>
      <c r="K65" s="4"/>
      <c r="L65" s="4"/>
      <c r="M65" s="4"/>
      <c r="N65" s="4"/>
      <c r="O65" s="4"/>
      <c r="P65" s="4"/>
      <c r="Q65" s="4"/>
      <c r="R65" s="4"/>
      <c r="S65" s="4"/>
      <c r="T65" s="4"/>
      <c r="U65" s="4"/>
      <c r="V65" s="4"/>
      <c r="W65" s="4"/>
      <c r="X65" s="4"/>
      <c r="Y65" s="4"/>
      <c r="Z65" s="4"/>
      <c r="AA65" s="4"/>
      <c r="AB65" s="4"/>
    </row>
    <row r="66" spans="1:28" x14ac:dyDescent="0.2">
      <c r="B66" s="1"/>
      <c r="E66" s="3"/>
      <c r="F66" s="3"/>
    </row>
    <row r="67" spans="1:28" s="67" customFormat="1" ht="121.5" x14ac:dyDescent="0.3">
      <c r="A67" s="98" t="s">
        <v>7</v>
      </c>
      <c r="B67" s="25" t="s">
        <v>261</v>
      </c>
      <c r="C67" s="129"/>
      <c r="D67" s="130"/>
      <c r="E67" s="131"/>
      <c r="F67" s="403"/>
    </row>
    <row r="68" spans="1:28" s="67" customFormat="1" ht="40.5" x14ac:dyDescent="0.3">
      <c r="A68" s="132"/>
      <c r="B68" s="25" t="s">
        <v>83</v>
      </c>
      <c r="C68" s="133"/>
      <c r="D68" s="134"/>
      <c r="E68" s="135"/>
      <c r="F68" s="404"/>
    </row>
    <row r="69" spans="1:28" s="15" customFormat="1" ht="15" x14ac:dyDescent="0.2">
      <c r="A69" s="104"/>
      <c r="B69" s="16" t="s">
        <v>58</v>
      </c>
      <c r="C69" s="121" t="s">
        <v>28</v>
      </c>
      <c r="D69" s="105">
        <v>31.88</v>
      </c>
      <c r="E69" s="106"/>
      <c r="F69" s="106">
        <f>D69*E69</f>
        <v>0</v>
      </c>
      <c r="G69" s="4"/>
      <c r="H69" s="4"/>
      <c r="I69" s="4"/>
      <c r="J69" s="4"/>
      <c r="K69" s="4"/>
      <c r="L69" s="4"/>
      <c r="M69" s="4"/>
      <c r="N69" s="4"/>
      <c r="O69" s="4"/>
      <c r="P69" s="4"/>
      <c r="Q69" s="4"/>
      <c r="R69" s="4"/>
      <c r="S69" s="4"/>
      <c r="T69" s="4"/>
      <c r="U69" s="4"/>
      <c r="V69" s="4"/>
      <c r="W69" s="4"/>
      <c r="X69" s="4"/>
      <c r="Y69" s="4"/>
      <c r="Z69" s="4"/>
      <c r="AA69" s="4"/>
      <c r="AB69" s="4"/>
    </row>
    <row r="70" spans="1:28" s="15" customFormat="1" ht="15" x14ac:dyDescent="0.2">
      <c r="A70" s="104"/>
      <c r="B70" s="21" t="s">
        <v>62</v>
      </c>
      <c r="C70" s="121" t="s">
        <v>28</v>
      </c>
      <c r="D70" s="105">
        <f>(D26+D27)*1.2/100*5</f>
        <v>1.32</v>
      </c>
      <c r="E70" s="106"/>
      <c r="F70" s="106">
        <f>D70*E70</f>
        <v>0</v>
      </c>
      <c r="G70" s="4"/>
      <c r="H70" s="4"/>
      <c r="I70" s="4"/>
      <c r="J70" s="4"/>
      <c r="K70" s="4"/>
      <c r="L70" s="4"/>
      <c r="M70" s="4"/>
      <c r="N70" s="4"/>
      <c r="O70" s="4"/>
      <c r="P70" s="4"/>
      <c r="Q70" s="4"/>
      <c r="R70" s="4"/>
      <c r="S70" s="4"/>
      <c r="T70" s="4"/>
      <c r="U70" s="4"/>
      <c r="V70" s="4"/>
      <c r="W70" s="4"/>
      <c r="X70" s="4"/>
      <c r="Y70" s="4"/>
      <c r="Z70" s="4"/>
      <c r="AA70" s="4"/>
      <c r="AB70" s="4"/>
    </row>
    <row r="71" spans="1:28" x14ac:dyDescent="0.2">
      <c r="B71" s="5"/>
      <c r="E71" s="3"/>
      <c r="F71" s="3"/>
    </row>
    <row r="72" spans="1:28" ht="81" x14ac:dyDescent="0.2">
      <c r="A72" s="98" t="s">
        <v>8</v>
      </c>
      <c r="B72" s="1" t="s">
        <v>175</v>
      </c>
      <c r="E72" s="3"/>
      <c r="F72" s="3"/>
    </row>
    <row r="73" spans="1:28" ht="40.5" x14ac:dyDescent="0.2">
      <c r="A73" s="104"/>
      <c r="B73" s="19" t="s">
        <v>83</v>
      </c>
      <c r="C73" s="121" t="s">
        <v>28</v>
      </c>
      <c r="D73" s="97">
        <f>2*2</f>
        <v>4</v>
      </c>
      <c r="E73" s="122"/>
      <c r="F73" s="122">
        <f>D73*E73</f>
        <v>0</v>
      </c>
    </row>
    <row r="74" spans="1:28" x14ac:dyDescent="0.2">
      <c r="B74" s="1"/>
      <c r="D74" s="136"/>
      <c r="E74" s="95"/>
      <c r="F74" s="95"/>
    </row>
    <row r="75" spans="1:28" s="96" customFormat="1" ht="81" x14ac:dyDescent="0.3">
      <c r="A75" s="98" t="s">
        <v>12</v>
      </c>
      <c r="B75" s="1" t="s">
        <v>255</v>
      </c>
      <c r="C75" s="233"/>
      <c r="D75" s="137"/>
      <c r="E75" s="138"/>
      <c r="F75" s="405"/>
    </row>
    <row r="76" spans="1:28" s="96" customFormat="1" ht="29.25" x14ac:dyDescent="0.2">
      <c r="A76" s="140"/>
      <c r="B76" s="19" t="s">
        <v>209</v>
      </c>
      <c r="C76" s="141" t="s">
        <v>28</v>
      </c>
      <c r="D76" s="97">
        <f>50*0.2</f>
        <v>10</v>
      </c>
      <c r="E76" s="398"/>
      <c r="F76" s="406">
        <f>D76*E76</f>
        <v>0</v>
      </c>
    </row>
    <row r="77" spans="1:28" x14ac:dyDescent="0.2">
      <c r="B77" s="1"/>
      <c r="E77" s="3"/>
      <c r="F77" s="3"/>
    </row>
    <row r="78" spans="1:28" s="25" customFormat="1" ht="243" x14ac:dyDescent="0.25">
      <c r="A78" s="98" t="s">
        <v>13</v>
      </c>
      <c r="B78" s="1" t="s">
        <v>68</v>
      </c>
      <c r="C78" s="143"/>
      <c r="D78" s="144"/>
      <c r="E78" s="111"/>
      <c r="F78" s="407"/>
    </row>
    <row r="79" spans="1:28" s="25" customFormat="1" ht="15.75" x14ac:dyDescent="0.25">
      <c r="A79" s="145"/>
      <c r="B79" s="19" t="s">
        <v>59</v>
      </c>
      <c r="C79" s="121" t="s">
        <v>66</v>
      </c>
      <c r="D79" s="146">
        <f>(D26+D27)*2*2.4</f>
        <v>105.6</v>
      </c>
      <c r="E79" s="122"/>
      <c r="F79" s="122">
        <f>D79*E79</f>
        <v>0</v>
      </c>
    </row>
    <row r="80" spans="1:28" s="25" customFormat="1" x14ac:dyDescent="0.25">
      <c r="A80" s="147"/>
      <c r="B80" s="29"/>
      <c r="C80" s="143"/>
      <c r="D80" s="148"/>
      <c r="E80" s="111"/>
      <c r="F80" s="407"/>
    </row>
    <row r="81" spans="1:28" ht="162" x14ac:dyDescent="0.2">
      <c r="A81" s="98" t="s">
        <v>14</v>
      </c>
      <c r="B81" s="1" t="s">
        <v>143</v>
      </c>
      <c r="E81" s="3"/>
      <c r="F81" s="3"/>
    </row>
    <row r="82" spans="1:28" ht="29.25" x14ac:dyDescent="0.2">
      <c r="A82" s="104"/>
      <c r="B82" s="19" t="s">
        <v>29</v>
      </c>
      <c r="C82" s="121" t="s">
        <v>30</v>
      </c>
      <c r="D82" s="114">
        <f>(D26+D27)*1.2</f>
        <v>26.4</v>
      </c>
      <c r="E82" s="114"/>
      <c r="F82" s="115">
        <f>D82*E82</f>
        <v>0</v>
      </c>
    </row>
    <row r="83" spans="1:28" x14ac:dyDescent="0.2">
      <c r="B83" s="1"/>
      <c r="D83" s="116"/>
      <c r="E83" s="116"/>
      <c r="F83" s="117"/>
    </row>
    <row r="84" spans="1:28" ht="177.75" x14ac:dyDescent="0.2">
      <c r="A84" s="98" t="s">
        <v>15</v>
      </c>
      <c r="B84" s="1" t="s">
        <v>199</v>
      </c>
      <c r="D84" s="116"/>
      <c r="E84" s="116"/>
      <c r="F84" s="117"/>
    </row>
    <row r="85" spans="1:28" ht="29.25" x14ac:dyDescent="0.2">
      <c r="A85" s="104"/>
      <c r="B85" s="19" t="s">
        <v>29</v>
      </c>
      <c r="C85" s="121" t="s">
        <v>30</v>
      </c>
      <c r="D85" s="114">
        <v>166.2</v>
      </c>
      <c r="E85" s="114"/>
      <c r="F85" s="115">
        <f>D85*E85</f>
        <v>0</v>
      </c>
    </row>
    <row r="86" spans="1:28" x14ac:dyDescent="0.2">
      <c r="B86" s="1"/>
      <c r="D86" s="116"/>
      <c r="E86" s="116"/>
      <c r="F86" s="117"/>
    </row>
    <row r="87" spans="1:28" ht="162" x14ac:dyDescent="0.2">
      <c r="A87" s="98" t="s">
        <v>41</v>
      </c>
      <c r="B87" s="1" t="s">
        <v>200</v>
      </c>
      <c r="E87" s="3"/>
      <c r="F87" s="3"/>
    </row>
    <row r="88" spans="1:28" ht="29.25" x14ac:dyDescent="0.25">
      <c r="A88" s="149"/>
      <c r="B88" s="74" t="s">
        <v>31</v>
      </c>
      <c r="C88" s="121" t="s">
        <v>28</v>
      </c>
      <c r="D88" s="114">
        <f>(D26+D27)*1.2*0.1</f>
        <v>2.64</v>
      </c>
      <c r="E88" s="122"/>
      <c r="F88" s="122">
        <f>D88*E88</f>
        <v>0</v>
      </c>
    </row>
    <row r="89" spans="1:28" s="15" customFormat="1" x14ac:dyDescent="0.25">
      <c r="A89" s="98"/>
      <c r="B89" s="1"/>
      <c r="C89" s="234"/>
      <c r="D89" s="4"/>
      <c r="E89" s="4"/>
      <c r="F89" s="98"/>
      <c r="G89" s="4"/>
      <c r="H89" s="4"/>
      <c r="I89" s="4"/>
      <c r="J89" s="4"/>
      <c r="K89" s="4"/>
      <c r="L89" s="4"/>
      <c r="M89" s="4"/>
      <c r="N89" s="4"/>
      <c r="O89" s="4"/>
      <c r="P89" s="4"/>
      <c r="Q89" s="4"/>
      <c r="R89" s="4"/>
      <c r="S89" s="4"/>
      <c r="T89" s="4"/>
      <c r="U89" s="4"/>
      <c r="V89" s="4"/>
      <c r="W89" s="4"/>
      <c r="X89" s="4"/>
      <c r="Y89" s="4"/>
      <c r="Z89" s="4"/>
      <c r="AA89" s="4"/>
      <c r="AB89" s="4"/>
    </row>
    <row r="90" spans="1:28" ht="121.5" x14ac:dyDescent="0.2">
      <c r="A90" s="98" t="s">
        <v>210</v>
      </c>
      <c r="B90" s="1" t="s">
        <v>78</v>
      </c>
      <c r="E90" s="3"/>
      <c r="F90" s="3"/>
    </row>
    <row r="91" spans="1:28" ht="29.25" x14ac:dyDescent="0.2">
      <c r="A91" s="104"/>
      <c r="B91" s="19" t="s">
        <v>31</v>
      </c>
      <c r="C91" s="121" t="s">
        <v>28</v>
      </c>
      <c r="D91" s="114">
        <f>(D26+D27)*1.2*0.3</f>
        <v>7.919999999999999</v>
      </c>
      <c r="E91" s="114"/>
      <c r="F91" s="114">
        <f>D91*E91</f>
        <v>0</v>
      </c>
    </row>
    <row r="92" spans="1:28" s="15" customFormat="1" x14ac:dyDescent="0.25">
      <c r="A92" s="98"/>
      <c r="B92" s="1"/>
      <c r="C92" s="234"/>
      <c r="D92" s="4"/>
      <c r="E92" s="4"/>
      <c r="F92" s="98"/>
      <c r="G92" s="4"/>
      <c r="H92" s="4"/>
      <c r="I92" s="4"/>
      <c r="J92" s="4"/>
      <c r="K92" s="4"/>
      <c r="L92" s="4"/>
      <c r="M92" s="4"/>
      <c r="N92" s="4"/>
      <c r="O92" s="4"/>
      <c r="P92" s="4"/>
      <c r="Q92" s="4"/>
      <c r="R92" s="4"/>
      <c r="S92" s="4"/>
      <c r="T92" s="4"/>
      <c r="U92" s="4"/>
      <c r="V92" s="4"/>
      <c r="W92" s="4"/>
      <c r="X92" s="4"/>
      <c r="Y92" s="4"/>
      <c r="Z92" s="4"/>
      <c r="AA92" s="4"/>
      <c r="AB92" s="4"/>
    </row>
    <row r="93" spans="1:28" s="25" customFormat="1" ht="123.75" x14ac:dyDescent="0.25">
      <c r="A93" s="98" t="s">
        <v>60</v>
      </c>
      <c r="B93" s="63" t="s">
        <v>95</v>
      </c>
      <c r="C93" s="143"/>
      <c r="D93" s="144"/>
      <c r="E93" s="111"/>
      <c r="F93" s="407"/>
    </row>
    <row r="94" spans="1:28" s="25" customFormat="1" ht="29.25" x14ac:dyDescent="0.2">
      <c r="A94" s="145"/>
      <c r="B94" s="19" t="s">
        <v>31</v>
      </c>
      <c r="C94" s="121" t="s">
        <v>28</v>
      </c>
      <c r="D94" s="146">
        <f>(D26+D27)*1.2*1.6</f>
        <v>42.24</v>
      </c>
      <c r="E94" s="122"/>
      <c r="F94" s="122">
        <f>D94*E94</f>
        <v>0</v>
      </c>
    </row>
    <row r="95" spans="1:28" x14ac:dyDescent="0.2">
      <c r="B95" s="1"/>
      <c r="E95" s="3"/>
      <c r="F95" s="3"/>
    </row>
    <row r="96" spans="1:28" ht="54" x14ac:dyDescent="0.2">
      <c r="A96" s="98" t="s">
        <v>155</v>
      </c>
      <c r="B96" s="1" t="s">
        <v>262</v>
      </c>
      <c r="E96" s="3"/>
      <c r="F96" s="3"/>
    </row>
    <row r="97" spans="1:6" ht="29.25" x14ac:dyDescent="0.2">
      <c r="A97" s="147"/>
      <c r="B97" s="1" t="s">
        <v>31</v>
      </c>
      <c r="D97" s="116"/>
      <c r="E97" s="116"/>
      <c r="F97" s="116"/>
    </row>
    <row r="98" spans="1:6" ht="15" x14ac:dyDescent="0.2">
      <c r="A98" s="145"/>
      <c r="B98" s="19" t="s">
        <v>263</v>
      </c>
      <c r="C98" s="121" t="s">
        <v>28</v>
      </c>
      <c r="D98" s="114">
        <v>2</v>
      </c>
      <c r="E98" s="114"/>
      <c r="F98" s="114">
        <f>D98*E98</f>
        <v>0</v>
      </c>
    </row>
    <row r="99" spans="1:6" ht="15" x14ac:dyDescent="0.2">
      <c r="A99" s="145"/>
      <c r="B99" s="19" t="s">
        <v>264</v>
      </c>
      <c r="C99" s="121" t="s">
        <v>28</v>
      </c>
      <c r="D99" s="114">
        <v>1.6</v>
      </c>
      <c r="E99" s="114"/>
      <c r="F99" s="114">
        <f>D99*E99</f>
        <v>0</v>
      </c>
    </row>
    <row r="100" spans="1:6" ht="15" x14ac:dyDescent="0.2">
      <c r="A100" s="145"/>
      <c r="B100" s="19" t="s">
        <v>265</v>
      </c>
      <c r="C100" s="121" t="s">
        <v>28</v>
      </c>
      <c r="D100" s="114">
        <v>1.6</v>
      </c>
      <c r="E100" s="114"/>
      <c r="F100" s="114">
        <f>D100*E100</f>
        <v>0</v>
      </c>
    </row>
    <row r="101" spans="1:6" ht="15" x14ac:dyDescent="0.2">
      <c r="A101" s="145"/>
      <c r="B101" s="19" t="s">
        <v>266</v>
      </c>
      <c r="C101" s="121" t="s">
        <v>28</v>
      </c>
      <c r="D101" s="114">
        <v>1.6</v>
      </c>
      <c r="E101" s="114"/>
      <c r="F101" s="114">
        <f>D101*E101</f>
        <v>0</v>
      </c>
    </row>
    <row r="102" spans="1:6" x14ac:dyDescent="0.2">
      <c r="A102" s="147"/>
      <c r="B102" s="1"/>
      <c r="D102" s="116"/>
      <c r="E102" s="116"/>
      <c r="F102" s="116"/>
    </row>
    <row r="103" spans="1:6" ht="67.5" x14ac:dyDescent="0.2">
      <c r="A103" s="98" t="s">
        <v>156</v>
      </c>
      <c r="B103" s="1" t="s">
        <v>157</v>
      </c>
      <c r="E103" s="3"/>
      <c r="F103" s="3"/>
    </row>
    <row r="104" spans="1:6" ht="29.25" x14ac:dyDescent="0.2">
      <c r="A104" s="145"/>
      <c r="B104" s="19" t="s">
        <v>31</v>
      </c>
      <c r="C104" s="121" t="s">
        <v>28</v>
      </c>
      <c r="D104" s="114">
        <v>20.100000000000001</v>
      </c>
      <c r="E104" s="114"/>
      <c r="F104" s="114">
        <f>D104*E104</f>
        <v>0</v>
      </c>
    </row>
    <row r="105" spans="1:6" x14ac:dyDescent="0.2">
      <c r="B105" s="1"/>
      <c r="E105" s="3"/>
      <c r="F105" s="3"/>
    </row>
    <row r="106" spans="1:6" ht="108" x14ac:dyDescent="0.2">
      <c r="A106" s="98" t="s">
        <v>158</v>
      </c>
      <c r="B106" s="1" t="s">
        <v>257</v>
      </c>
      <c r="E106" s="3"/>
      <c r="F106" s="3"/>
    </row>
    <row r="107" spans="1:6" ht="29.25" x14ac:dyDescent="0.2">
      <c r="A107" s="145"/>
      <c r="B107" s="19" t="s">
        <v>31</v>
      </c>
      <c r="C107" s="121" t="s">
        <v>28</v>
      </c>
      <c r="D107" s="114">
        <v>116.6</v>
      </c>
      <c r="E107" s="114"/>
      <c r="F107" s="114">
        <f>D107*E107</f>
        <v>0</v>
      </c>
    </row>
    <row r="108" spans="1:6" x14ac:dyDescent="0.2">
      <c r="A108" s="147"/>
      <c r="B108" s="1"/>
      <c r="D108" s="116"/>
      <c r="E108" s="116"/>
      <c r="F108" s="116"/>
    </row>
    <row r="109" spans="1:6" ht="94.5" x14ac:dyDescent="0.2">
      <c r="A109" s="98" t="s">
        <v>159</v>
      </c>
      <c r="B109" s="1" t="s">
        <v>179</v>
      </c>
      <c r="E109" s="3"/>
      <c r="F109" s="3"/>
    </row>
    <row r="110" spans="1:6" ht="29.25" x14ac:dyDescent="0.2">
      <c r="A110" s="145"/>
      <c r="B110" s="19" t="s">
        <v>31</v>
      </c>
      <c r="C110" s="121" t="s">
        <v>28</v>
      </c>
      <c r="D110" s="114">
        <v>20.8</v>
      </c>
      <c r="E110" s="114"/>
      <c r="F110" s="114">
        <f>D110*E110</f>
        <v>0</v>
      </c>
    </row>
    <row r="111" spans="1:6" x14ac:dyDescent="0.2">
      <c r="A111" s="147"/>
      <c r="B111" s="1"/>
      <c r="D111" s="116"/>
      <c r="E111" s="116"/>
      <c r="F111" s="116"/>
    </row>
    <row r="112" spans="1:6" ht="67.5" x14ac:dyDescent="0.2">
      <c r="A112" s="98" t="s">
        <v>176</v>
      </c>
      <c r="B112" s="1" t="s">
        <v>213</v>
      </c>
      <c r="E112" s="3"/>
      <c r="F112" s="3"/>
    </row>
    <row r="113" spans="1:28" ht="15.75" x14ac:dyDescent="0.2">
      <c r="A113" s="104"/>
      <c r="B113" s="19" t="s">
        <v>32</v>
      </c>
      <c r="C113" s="121" t="s">
        <v>28</v>
      </c>
      <c r="D113" s="105">
        <f>(D69+D70+D64+D65+D73+D76-D107)*1.25</f>
        <v>406.51250000000005</v>
      </c>
      <c r="E113" s="106"/>
      <c r="F113" s="106">
        <f>D113*E113</f>
        <v>0</v>
      </c>
    </row>
    <row r="114" spans="1:28" x14ac:dyDescent="0.25">
      <c r="A114" s="150"/>
      <c r="B114" s="35"/>
      <c r="C114" s="234"/>
      <c r="D114" s="4"/>
      <c r="E114" s="4"/>
      <c r="F114" s="98"/>
    </row>
    <row r="115" spans="1:28" s="25" customFormat="1" ht="40.5" x14ac:dyDescent="0.25">
      <c r="A115" s="98" t="s">
        <v>178</v>
      </c>
      <c r="B115" s="1" t="s">
        <v>76</v>
      </c>
      <c r="C115" s="143"/>
      <c r="D115" s="148"/>
      <c r="E115" s="111"/>
      <c r="F115" s="407"/>
    </row>
    <row r="116" spans="1:28" s="30" customFormat="1" ht="27" x14ac:dyDescent="0.2">
      <c r="A116" s="151"/>
      <c r="B116" s="19" t="s">
        <v>67</v>
      </c>
      <c r="C116" s="121" t="s">
        <v>6</v>
      </c>
      <c r="D116" s="146">
        <v>5</v>
      </c>
      <c r="E116" s="122"/>
      <c r="F116" s="122">
        <f>D116*E116</f>
        <v>0</v>
      </c>
    </row>
    <row r="117" spans="1:28" s="30" customFormat="1" x14ac:dyDescent="0.2">
      <c r="A117" s="152"/>
      <c r="B117" s="1"/>
      <c r="C117" s="136"/>
      <c r="D117" s="94"/>
      <c r="E117" s="95"/>
      <c r="F117" s="95"/>
    </row>
    <row r="118" spans="1:28" s="8" customFormat="1" ht="202.5" x14ac:dyDescent="0.2">
      <c r="A118" s="98" t="s">
        <v>267</v>
      </c>
      <c r="B118" s="1" t="s">
        <v>51</v>
      </c>
      <c r="C118" s="136"/>
      <c r="D118" s="7"/>
      <c r="E118" s="3"/>
      <c r="F118" s="3"/>
    </row>
    <row r="119" spans="1:28" s="8" customFormat="1" ht="40.5" x14ac:dyDescent="0.2">
      <c r="A119" s="98"/>
      <c r="B119" s="1" t="s">
        <v>52</v>
      </c>
      <c r="C119" s="136"/>
      <c r="D119" s="7"/>
      <c r="E119" s="3"/>
      <c r="F119" s="3"/>
    </row>
    <row r="120" spans="1:28" s="8" customFormat="1" ht="27" x14ac:dyDescent="0.2">
      <c r="A120" s="104"/>
      <c r="B120" s="19" t="s">
        <v>53</v>
      </c>
      <c r="C120" s="114" t="s">
        <v>40</v>
      </c>
      <c r="D120" s="114">
        <v>48</v>
      </c>
      <c r="E120" s="114"/>
      <c r="F120" s="115">
        <f>D120*E120</f>
        <v>0</v>
      </c>
    </row>
    <row r="121" spans="1:28" s="22" customFormat="1" ht="27" x14ac:dyDescent="0.2">
      <c r="A121" s="100"/>
      <c r="B121" s="26" t="s">
        <v>54</v>
      </c>
      <c r="C121" s="114" t="s">
        <v>6</v>
      </c>
      <c r="D121" s="114">
        <v>1</v>
      </c>
      <c r="E121" s="114"/>
      <c r="F121" s="115">
        <f>D121*E121</f>
        <v>0</v>
      </c>
      <c r="G121" s="8"/>
      <c r="H121" s="8"/>
      <c r="I121" s="8"/>
      <c r="J121" s="8"/>
      <c r="K121" s="8"/>
      <c r="L121" s="8"/>
      <c r="M121" s="8"/>
      <c r="N121" s="8"/>
      <c r="O121" s="8"/>
      <c r="P121" s="8"/>
      <c r="Q121" s="8"/>
      <c r="R121" s="8"/>
      <c r="S121" s="8"/>
      <c r="T121" s="8"/>
      <c r="U121" s="8"/>
      <c r="V121" s="8"/>
      <c r="W121" s="8"/>
      <c r="X121" s="8"/>
      <c r="Y121" s="8"/>
      <c r="Z121" s="8"/>
      <c r="AA121" s="8"/>
      <c r="AB121" s="8"/>
    </row>
    <row r="122" spans="1:28" x14ac:dyDescent="0.2">
      <c r="B122" s="1"/>
      <c r="E122" s="3"/>
      <c r="F122" s="3"/>
    </row>
    <row r="123" spans="1:28" s="8" customFormat="1" x14ac:dyDescent="0.2">
      <c r="A123" s="228" t="s">
        <v>16</v>
      </c>
      <c r="B123" s="21" t="s">
        <v>38</v>
      </c>
      <c r="C123" s="232"/>
      <c r="D123" s="102"/>
      <c r="E123" s="103"/>
      <c r="F123" s="229">
        <f>SUM(F61:F122)</f>
        <v>0</v>
      </c>
    </row>
    <row r="124" spans="1:28" x14ac:dyDescent="0.2">
      <c r="A124" s="123"/>
      <c r="B124" s="5"/>
      <c r="E124" s="3"/>
      <c r="F124" s="3"/>
    </row>
    <row r="125" spans="1:28" s="23" customFormat="1" ht="25.5" x14ac:dyDescent="0.25">
      <c r="A125" s="228" t="s">
        <v>42</v>
      </c>
      <c r="B125" s="65" t="s">
        <v>18</v>
      </c>
      <c r="C125" s="101" t="s">
        <v>2</v>
      </c>
      <c r="D125" s="102" t="s">
        <v>3</v>
      </c>
      <c r="E125" s="103" t="s">
        <v>24</v>
      </c>
      <c r="F125" s="229" t="s">
        <v>25</v>
      </c>
    </row>
    <row r="126" spans="1:28" x14ac:dyDescent="0.2">
      <c r="B126" s="1"/>
      <c r="E126" s="3"/>
      <c r="F126" s="3"/>
    </row>
    <row r="127" spans="1:28" ht="67.5" x14ac:dyDescent="0.25">
      <c r="A127" s="98" t="s">
        <v>4</v>
      </c>
      <c r="B127" s="37" t="s">
        <v>249</v>
      </c>
      <c r="C127" s="143"/>
      <c r="D127" s="153"/>
      <c r="E127" s="154"/>
      <c r="F127" s="408"/>
    </row>
    <row r="128" spans="1:28" s="15" customFormat="1" ht="15.75" x14ac:dyDescent="0.2">
      <c r="A128" s="104"/>
      <c r="B128" s="64" t="s">
        <v>103</v>
      </c>
      <c r="C128" s="434" t="s">
        <v>161</v>
      </c>
      <c r="D128" s="433">
        <f>1.8*2</f>
        <v>3.6</v>
      </c>
      <c r="E128" s="432"/>
      <c r="F128" s="155">
        <f>D128*E128</f>
        <v>0</v>
      </c>
      <c r="G128" s="4"/>
      <c r="H128" s="4"/>
      <c r="I128" s="4"/>
      <c r="J128" s="4"/>
      <c r="K128" s="4"/>
      <c r="L128" s="4"/>
      <c r="M128" s="4"/>
      <c r="N128" s="4"/>
      <c r="O128" s="4"/>
      <c r="P128" s="4"/>
      <c r="Q128" s="4"/>
      <c r="R128" s="4"/>
      <c r="S128" s="4"/>
      <c r="T128" s="4"/>
      <c r="U128" s="4"/>
      <c r="V128" s="4"/>
      <c r="W128" s="4"/>
      <c r="X128" s="4"/>
      <c r="Y128" s="4"/>
      <c r="Z128" s="4"/>
      <c r="AA128" s="4"/>
      <c r="AB128" s="4"/>
    </row>
    <row r="129" spans="1:6" x14ac:dyDescent="0.2">
      <c r="B129" s="1"/>
      <c r="E129" s="3"/>
      <c r="F129" s="3"/>
    </row>
    <row r="130" spans="1:6" s="30" customFormat="1" ht="108" x14ac:dyDescent="0.25">
      <c r="A130" s="98" t="s">
        <v>5</v>
      </c>
      <c r="B130" s="1" t="s">
        <v>177</v>
      </c>
      <c r="C130" s="156"/>
      <c r="D130" s="157"/>
      <c r="E130" s="158"/>
      <c r="F130" s="409"/>
    </row>
    <row r="131" spans="1:6" s="30" customFormat="1" ht="15.75" x14ac:dyDescent="0.25">
      <c r="A131" s="159"/>
      <c r="B131" s="19" t="s">
        <v>61</v>
      </c>
      <c r="C131" s="121" t="s">
        <v>77</v>
      </c>
      <c r="D131" s="146">
        <v>37.299999999999997</v>
      </c>
      <c r="E131" s="122"/>
      <c r="F131" s="122">
        <f>D131*E131</f>
        <v>0</v>
      </c>
    </row>
    <row r="132" spans="1:6" s="30" customFormat="1" x14ac:dyDescent="0.25">
      <c r="A132" s="160"/>
      <c r="B132" s="38"/>
      <c r="C132" s="156"/>
      <c r="D132" s="157"/>
      <c r="E132" s="111"/>
      <c r="F132" s="409"/>
    </row>
    <row r="133" spans="1:6" s="66" customFormat="1" ht="148.5" x14ac:dyDescent="0.3">
      <c r="A133" s="98" t="s">
        <v>7</v>
      </c>
      <c r="B133" s="1" t="s">
        <v>163</v>
      </c>
      <c r="C133" s="161"/>
      <c r="D133" s="162"/>
      <c r="E133" s="131"/>
      <c r="F133" s="404"/>
    </row>
    <row r="134" spans="1:6" s="66" customFormat="1" ht="15.75" x14ac:dyDescent="0.25">
      <c r="A134" s="246"/>
      <c r="B134" s="19" t="s">
        <v>103</v>
      </c>
      <c r="C134" s="121" t="s">
        <v>77</v>
      </c>
      <c r="D134" s="146">
        <v>1.6</v>
      </c>
      <c r="E134" s="122"/>
      <c r="F134" s="122">
        <f>D134*E134</f>
        <v>0</v>
      </c>
    </row>
    <row r="135" spans="1:6" s="66" customFormat="1" ht="15" x14ac:dyDescent="0.3">
      <c r="A135" s="163"/>
      <c r="B135" s="68"/>
      <c r="C135" s="161"/>
      <c r="D135" s="164"/>
      <c r="E135" s="135"/>
      <c r="F135" s="404"/>
    </row>
    <row r="136" spans="1:6" s="67" customFormat="1" ht="108" x14ac:dyDescent="0.3">
      <c r="A136" s="132" t="s">
        <v>8</v>
      </c>
      <c r="B136" s="1" t="s">
        <v>164</v>
      </c>
      <c r="C136" s="133"/>
      <c r="D136" s="125"/>
      <c r="E136" s="135"/>
      <c r="F136" s="404"/>
    </row>
    <row r="137" spans="1:6" s="66" customFormat="1" ht="15.75" x14ac:dyDescent="0.25">
      <c r="A137" s="246"/>
      <c r="B137" s="19" t="s">
        <v>103</v>
      </c>
      <c r="C137" s="121" t="s">
        <v>77</v>
      </c>
      <c r="D137" s="146">
        <v>1.6</v>
      </c>
      <c r="E137" s="122"/>
      <c r="F137" s="122">
        <f>D137*E137</f>
        <v>0</v>
      </c>
    </row>
    <row r="138" spans="1:6" s="67" customFormat="1" ht="15" x14ac:dyDescent="0.3">
      <c r="A138" s="132"/>
      <c r="B138" s="68"/>
      <c r="C138" s="161"/>
      <c r="D138" s="162"/>
      <c r="E138" s="135"/>
      <c r="F138" s="404">
        <f>D138*E138</f>
        <v>0</v>
      </c>
    </row>
    <row r="139" spans="1:6" s="25" customFormat="1" ht="94.5" x14ac:dyDescent="0.25">
      <c r="A139" s="98" t="s">
        <v>12</v>
      </c>
      <c r="B139" s="1" t="s">
        <v>160</v>
      </c>
      <c r="C139" s="156"/>
      <c r="D139" s="166"/>
      <c r="E139" s="111"/>
      <c r="F139" s="409"/>
    </row>
    <row r="140" spans="1:6" s="25" customFormat="1" ht="29.25" x14ac:dyDescent="0.25">
      <c r="A140" s="167"/>
      <c r="B140" s="19" t="s">
        <v>73</v>
      </c>
      <c r="C140" s="121" t="s">
        <v>77</v>
      </c>
      <c r="D140" s="146">
        <f>(D131+D134+D137)</f>
        <v>40.5</v>
      </c>
      <c r="E140" s="122"/>
      <c r="F140" s="122">
        <f>D140*E140</f>
        <v>0</v>
      </c>
    </row>
    <row r="141" spans="1:6" s="25" customFormat="1" x14ac:dyDescent="0.25">
      <c r="A141" s="118"/>
      <c r="B141" s="38"/>
      <c r="C141" s="156"/>
      <c r="D141" s="168"/>
      <c r="E141" s="111"/>
      <c r="F141" s="409"/>
    </row>
    <row r="142" spans="1:6" s="36" customFormat="1" ht="94.5" x14ac:dyDescent="0.25">
      <c r="A142" s="98" t="s">
        <v>13</v>
      </c>
      <c r="B142" s="1" t="s">
        <v>79</v>
      </c>
      <c r="C142" s="235"/>
      <c r="D142" s="169"/>
      <c r="E142" s="170"/>
      <c r="F142" s="173"/>
    </row>
    <row r="143" spans="1:6" s="36" customFormat="1" x14ac:dyDescent="0.2">
      <c r="A143" s="145"/>
      <c r="B143" s="19" t="s">
        <v>74</v>
      </c>
      <c r="C143" s="121" t="s">
        <v>75</v>
      </c>
      <c r="D143" s="146">
        <f>D140*80</f>
        <v>3240</v>
      </c>
      <c r="E143" s="122"/>
      <c r="F143" s="122">
        <f>D143*E143</f>
        <v>0</v>
      </c>
    </row>
    <row r="144" spans="1:6" s="25" customFormat="1" x14ac:dyDescent="0.25">
      <c r="A144" s="118"/>
      <c r="B144" s="38"/>
      <c r="C144" s="156"/>
      <c r="D144" s="168"/>
      <c r="E144" s="111"/>
      <c r="F144" s="409"/>
    </row>
    <row r="145" spans="1:8" s="8" customFormat="1" x14ac:dyDescent="0.2">
      <c r="A145" s="228" t="s">
        <v>42</v>
      </c>
      <c r="B145" s="253" t="s">
        <v>35</v>
      </c>
      <c r="C145" s="232"/>
      <c r="D145" s="102"/>
      <c r="E145" s="103"/>
      <c r="F145" s="229">
        <f>SUM(F128:F143)</f>
        <v>0</v>
      </c>
    </row>
    <row r="147" spans="1:8" s="8" customFormat="1" x14ac:dyDescent="0.2">
      <c r="A147" s="228" t="s">
        <v>17</v>
      </c>
      <c r="B147" s="65" t="s">
        <v>20</v>
      </c>
      <c r="C147" s="232" t="s">
        <v>2</v>
      </c>
      <c r="D147" s="102" t="s">
        <v>3</v>
      </c>
      <c r="E147" s="103" t="s">
        <v>26</v>
      </c>
      <c r="F147" s="229" t="s">
        <v>23</v>
      </c>
    </row>
    <row r="148" spans="1:8" x14ac:dyDescent="0.2">
      <c r="B148" s="1"/>
      <c r="E148" s="3"/>
      <c r="F148" s="3"/>
    </row>
    <row r="149" spans="1:8" s="70" customFormat="1" ht="108" x14ac:dyDescent="0.3">
      <c r="A149" s="98" t="s">
        <v>4</v>
      </c>
      <c r="B149" s="1" t="s">
        <v>168</v>
      </c>
      <c r="C149" s="133"/>
      <c r="D149" s="134"/>
      <c r="E149" s="135"/>
      <c r="F149" s="404"/>
      <c r="G149" s="69"/>
      <c r="H149" s="69"/>
    </row>
    <row r="150" spans="1:8" s="67" customFormat="1" ht="27" x14ac:dyDescent="0.3">
      <c r="A150" s="132"/>
      <c r="B150" s="171" t="s">
        <v>107</v>
      </c>
      <c r="C150" s="133"/>
      <c r="D150" s="134"/>
      <c r="E150" s="135"/>
      <c r="F150" s="404"/>
    </row>
    <row r="151" spans="1:8" s="67" customFormat="1" ht="15" x14ac:dyDescent="0.2">
      <c r="A151" s="247"/>
      <c r="B151" s="64" t="s">
        <v>165</v>
      </c>
      <c r="C151" s="121" t="s">
        <v>6</v>
      </c>
      <c r="D151" s="146">
        <v>2</v>
      </c>
      <c r="E151" s="122"/>
      <c r="F151" s="122">
        <f>D151*E151</f>
        <v>0</v>
      </c>
    </row>
    <row r="152" spans="1:8" s="67" customFormat="1" ht="15" x14ac:dyDescent="0.3">
      <c r="A152" s="132"/>
      <c r="B152" s="68"/>
      <c r="C152" s="161"/>
      <c r="D152" s="134"/>
      <c r="E152" s="135"/>
      <c r="F152" s="404"/>
    </row>
    <row r="153" spans="1:8" s="70" customFormat="1" ht="123.75" x14ac:dyDescent="0.3">
      <c r="A153" s="98" t="s">
        <v>5</v>
      </c>
      <c r="B153" s="1" t="s">
        <v>169</v>
      </c>
      <c r="C153" s="133"/>
      <c r="D153" s="134"/>
      <c r="E153" s="135"/>
      <c r="F153" s="404"/>
      <c r="G153" s="69"/>
      <c r="H153" s="69"/>
    </row>
    <row r="154" spans="1:8" s="67" customFormat="1" ht="27" x14ac:dyDescent="0.2">
      <c r="A154" s="247"/>
      <c r="B154" s="64" t="s">
        <v>166</v>
      </c>
      <c r="C154" s="121" t="s">
        <v>6</v>
      </c>
      <c r="D154" s="146">
        <v>2</v>
      </c>
      <c r="E154" s="122"/>
      <c r="F154" s="122">
        <f>D154*E154</f>
        <v>0</v>
      </c>
    </row>
    <row r="155" spans="1:8" s="67" customFormat="1" ht="15" x14ac:dyDescent="0.3">
      <c r="A155" s="132"/>
      <c r="B155" s="68"/>
      <c r="C155" s="161"/>
      <c r="D155" s="134"/>
      <c r="E155" s="135"/>
      <c r="F155" s="404"/>
    </row>
    <row r="156" spans="1:8" s="70" customFormat="1" ht="150.75" x14ac:dyDescent="0.3">
      <c r="A156" s="98" t="s">
        <v>7</v>
      </c>
      <c r="B156" s="1" t="s">
        <v>170</v>
      </c>
      <c r="C156" s="133"/>
      <c r="D156" s="134"/>
      <c r="E156" s="135"/>
      <c r="F156" s="404"/>
      <c r="G156" s="69"/>
      <c r="H156" s="69"/>
    </row>
    <row r="157" spans="1:8" s="67" customFormat="1" ht="27" x14ac:dyDescent="0.2">
      <c r="A157" s="247"/>
      <c r="B157" s="64" t="s">
        <v>167</v>
      </c>
      <c r="C157" s="121" t="s">
        <v>6</v>
      </c>
      <c r="D157" s="146">
        <v>2</v>
      </c>
      <c r="E157" s="122"/>
      <c r="F157" s="122">
        <f>D157*E157</f>
        <v>0</v>
      </c>
    </row>
    <row r="158" spans="1:8" x14ac:dyDescent="0.2">
      <c r="B158" s="1"/>
      <c r="E158" s="3"/>
      <c r="F158" s="3"/>
    </row>
    <row r="159" spans="1:8" s="8" customFormat="1" x14ac:dyDescent="0.2">
      <c r="A159" s="228" t="s">
        <v>17</v>
      </c>
      <c r="B159" s="65" t="s">
        <v>36</v>
      </c>
      <c r="C159" s="232"/>
      <c r="D159" s="102"/>
      <c r="E159" s="103"/>
      <c r="F159" s="229">
        <f>SUM(F148:F158)</f>
        <v>0</v>
      </c>
    </row>
    <row r="160" spans="1:8" s="8" customFormat="1" x14ac:dyDescent="0.2">
      <c r="A160" s="112"/>
      <c r="B160" s="5"/>
      <c r="C160" s="136"/>
      <c r="D160" s="11"/>
      <c r="E160" s="12"/>
      <c r="F160" s="12"/>
    </row>
    <row r="161" spans="1:15" x14ac:dyDescent="0.2">
      <c r="A161" s="228" t="s">
        <v>19</v>
      </c>
      <c r="B161" s="65" t="s">
        <v>27</v>
      </c>
      <c r="C161" s="232" t="s">
        <v>2</v>
      </c>
      <c r="D161" s="102" t="s">
        <v>3</v>
      </c>
      <c r="E161" s="103" t="s">
        <v>24</v>
      </c>
      <c r="F161" s="229" t="s">
        <v>25</v>
      </c>
    </row>
    <row r="162" spans="1:15" x14ac:dyDescent="0.2">
      <c r="A162" s="112"/>
      <c r="B162" s="5"/>
      <c r="D162" s="11"/>
      <c r="E162" s="12"/>
      <c r="F162" s="12"/>
    </row>
    <row r="163" spans="1:15" s="36" customFormat="1" ht="146.25" customHeight="1" x14ac:dyDescent="0.25">
      <c r="A163" s="98" t="s">
        <v>109</v>
      </c>
      <c r="B163" s="58" t="s">
        <v>217</v>
      </c>
      <c r="C163" s="236"/>
      <c r="D163" s="172"/>
      <c r="E163" s="173"/>
      <c r="F163" s="174">
        <f t="shared" ref="F163" si="2">D163*E163</f>
        <v>0</v>
      </c>
    </row>
    <row r="164" spans="1:15" s="181" customFormat="1" ht="15" x14ac:dyDescent="0.25">
      <c r="A164" s="175"/>
      <c r="B164" s="176" t="s">
        <v>126</v>
      </c>
      <c r="C164" s="237"/>
      <c r="D164" s="177"/>
      <c r="E164" s="178"/>
      <c r="F164" s="410"/>
      <c r="G164" s="179"/>
      <c r="H164" s="179"/>
      <c r="I164" s="180"/>
      <c r="J164" s="180"/>
      <c r="K164" s="180"/>
      <c r="L164" s="179"/>
      <c r="M164" s="179"/>
      <c r="N164" s="179"/>
      <c r="O164" s="179"/>
    </row>
    <row r="165" spans="1:15" s="181" customFormat="1" ht="26.25" x14ac:dyDescent="0.25">
      <c r="A165" s="175"/>
      <c r="B165" s="176" t="s">
        <v>193</v>
      </c>
      <c r="C165" s="237"/>
      <c r="D165" s="177"/>
      <c r="E165" s="178"/>
      <c r="F165" s="410"/>
      <c r="I165" s="182"/>
      <c r="J165" s="182"/>
      <c r="K165" s="182"/>
    </row>
    <row r="166" spans="1:15" s="181" customFormat="1" ht="25.5" x14ac:dyDescent="0.25">
      <c r="A166" s="175"/>
      <c r="B166" s="183" t="s">
        <v>203</v>
      </c>
      <c r="C166" s="237"/>
      <c r="D166" s="177"/>
      <c r="E166" s="178"/>
      <c r="F166" s="410"/>
      <c r="I166" s="182"/>
      <c r="J166" s="182"/>
      <c r="K166" s="182"/>
    </row>
    <row r="167" spans="1:15" s="181" customFormat="1" ht="25.5" x14ac:dyDescent="0.25">
      <c r="A167" s="175"/>
      <c r="B167" s="184" t="s">
        <v>128</v>
      </c>
      <c r="C167" s="237"/>
      <c r="D167" s="177"/>
      <c r="E167" s="178"/>
      <c r="F167" s="410"/>
      <c r="I167" s="182"/>
      <c r="J167" s="182"/>
      <c r="K167" s="182"/>
    </row>
    <row r="168" spans="1:15" s="191" customFormat="1" ht="15" x14ac:dyDescent="0.2">
      <c r="A168" s="186"/>
      <c r="B168" s="187" t="s">
        <v>129</v>
      </c>
      <c r="C168" s="238"/>
      <c r="D168" s="189"/>
      <c r="E168" s="190"/>
      <c r="F168" s="411"/>
      <c r="G168" s="181"/>
      <c r="H168" s="181"/>
      <c r="I168" s="182"/>
      <c r="J168" s="182"/>
      <c r="K168" s="182"/>
      <c r="L168" s="181"/>
      <c r="M168" s="181"/>
      <c r="N168" s="181"/>
      <c r="O168" s="181"/>
    </row>
    <row r="169" spans="1:15" s="191" customFormat="1" ht="15" x14ac:dyDescent="0.2">
      <c r="A169" s="186"/>
      <c r="B169" s="187"/>
      <c r="C169" s="238"/>
      <c r="D169" s="189"/>
      <c r="E169" s="190"/>
      <c r="F169" s="411"/>
      <c r="G169" s="181"/>
      <c r="H169" s="181"/>
      <c r="I169" s="182"/>
      <c r="J169" s="182"/>
      <c r="K169" s="182"/>
      <c r="L169" s="181"/>
      <c r="M169" s="181"/>
      <c r="N169" s="181"/>
      <c r="O169" s="181"/>
    </row>
    <row r="170" spans="1:15" s="191" customFormat="1" ht="15" x14ac:dyDescent="0.2">
      <c r="A170" s="186"/>
      <c r="B170" s="187" t="s">
        <v>130</v>
      </c>
      <c r="C170" s="238"/>
      <c r="D170" s="189"/>
      <c r="E170" s="190"/>
      <c r="F170" s="411"/>
      <c r="I170" s="192"/>
      <c r="J170" s="192"/>
      <c r="K170" s="192"/>
    </row>
    <row r="171" spans="1:15" s="191" customFormat="1" ht="15" x14ac:dyDescent="0.2">
      <c r="A171" s="186"/>
      <c r="B171" s="187"/>
      <c r="C171" s="238"/>
      <c r="D171" s="189"/>
      <c r="E171" s="190"/>
      <c r="F171" s="411"/>
      <c r="I171" s="192"/>
      <c r="J171" s="192"/>
      <c r="K171" s="192"/>
    </row>
    <row r="172" spans="1:15" s="191" customFormat="1" ht="15" x14ac:dyDescent="0.2">
      <c r="A172" s="186"/>
      <c r="B172" s="187" t="s">
        <v>131</v>
      </c>
      <c r="C172" s="238"/>
      <c r="D172" s="189"/>
      <c r="E172" s="190"/>
      <c r="F172" s="411"/>
      <c r="I172" s="192"/>
      <c r="J172" s="192"/>
      <c r="K172" s="192"/>
    </row>
    <row r="173" spans="1:15" s="191" customFormat="1" ht="15" x14ac:dyDescent="0.2">
      <c r="A173" s="186"/>
      <c r="B173" s="187"/>
      <c r="C173" s="238"/>
      <c r="D173" s="189"/>
      <c r="E173" s="190"/>
      <c r="F173" s="411"/>
      <c r="I173" s="192"/>
      <c r="J173" s="192"/>
      <c r="K173" s="192"/>
    </row>
    <row r="174" spans="1:15" s="181" customFormat="1" ht="108" x14ac:dyDescent="0.25">
      <c r="A174" s="57" t="s">
        <v>132</v>
      </c>
      <c r="B174" s="58" t="s">
        <v>192</v>
      </c>
      <c r="C174" s="237"/>
      <c r="D174" s="177"/>
      <c r="E174" s="178"/>
      <c r="F174" s="410"/>
      <c r="G174" s="191"/>
      <c r="H174" s="191"/>
      <c r="I174" s="192"/>
      <c r="J174" s="192"/>
      <c r="K174" s="192"/>
      <c r="L174" s="191"/>
      <c r="M174" s="191"/>
      <c r="N174" s="191"/>
      <c r="O174" s="191"/>
    </row>
    <row r="175" spans="1:15" s="36" customFormat="1" ht="27" x14ac:dyDescent="0.2">
      <c r="A175" s="193"/>
      <c r="B175" s="19" t="s">
        <v>162</v>
      </c>
      <c r="C175" s="121" t="s">
        <v>6</v>
      </c>
      <c r="D175" s="146">
        <v>1</v>
      </c>
      <c r="E175" s="122"/>
      <c r="F175" s="122">
        <f>D175*E175</f>
        <v>0</v>
      </c>
    </row>
    <row r="176" spans="1:15" s="36" customFormat="1" x14ac:dyDescent="0.2">
      <c r="A176" s="147"/>
      <c r="B176" s="1"/>
      <c r="C176" s="136"/>
      <c r="D176" s="3"/>
      <c r="E176" s="95"/>
      <c r="F176" s="95"/>
    </row>
    <row r="177" spans="1:6" s="25" customFormat="1" ht="108" x14ac:dyDescent="0.25">
      <c r="A177" s="98" t="s">
        <v>5</v>
      </c>
      <c r="B177" s="58" t="s">
        <v>260</v>
      </c>
      <c r="C177" s="165"/>
      <c r="D177" s="194"/>
      <c r="E177" s="111"/>
      <c r="F177" s="409"/>
    </row>
    <row r="178" spans="1:6" s="25" customFormat="1" ht="40.5" x14ac:dyDescent="0.25">
      <c r="A178" s="118"/>
      <c r="B178" s="38" t="s">
        <v>204</v>
      </c>
      <c r="C178" s="165"/>
      <c r="D178" s="195"/>
      <c r="E178" s="111"/>
      <c r="F178" s="409"/>
    </row>
    <row r="179" spans="1:6" s="25" customFormat="1" ht="15.75" x14ac:dyDescent="0.25">
      <c r="A179" s="118"/>
      <c r="B179" s="1" t="s">
        <v>72</v>
      </c>
      <c r="C179" s="165"/>
      <c r="D179" s="194"/>
      <c r="E179" s="111"/>
      <c r="F179" s="409"/>
    </row>
    <row r="180" spans="1:6" s="25" customFormat="1" ht="15.75" x14ac:dyDescent="0.25">
      <c r="A180" s="167"/>
      <c r="B180" s="16" t="s">
        <v>218</v>
      </c>
      <c r="C180" s="121" t="s">
        <v>65</v>
      </c>
      <c r="D180" s="122">
        <v>3</v>
      </c>
      <c r="E180" s="122"/>
      <c r="F180" s="122">
        <f>D180*E180</f>
        <v>0</v>
      </c>
    </row>
    <row r="181" spans="1:6" s="25" customFormat="1" ht="15.75" x14ac:dyDescent="0.25">
      <c r="A181" s="167"/>
      <c r="B181" s="16" t="s">
        <v>219</v>
      </c>
      <c r="C181" s="121" t="s">
        <v>65</v>
      </c>
      <c r="D181" s="122">
        <v>13</v>
      </c>
      <c r="E181" s="122"/>
      <c r="F181" s="122">
        <f>D181*E181</f>
        <v>0</v>
      </c>
    </row>
    <row r="182" spans="1:6" s="25" customFormat="1" x14ac:dyDescent="0.2">
      <c r="A182" s="118"/>
      <c r="B182" s="1"/>
      <c r="C182" s="136"/>
      <c r="D182" s="3"/>
      <c r="E182" s="170"/>
      <c r="F182" s="173"/>
    </row>
    <row r="183" spans="1:6" s="25" customFormat="1" ht="345.75" customHeight="1" x14ac:dyDescent="0.25">
      <c r="A183" s="98" t="s">
        <v>7</v>
      </c>
      <c r="B183" s="1" t="s">
        <v>221</v>
      </c>
      <c r="C183" s="165"/>
      <c r="D183" s="194"/>
      <c r="E183" s="111"/>
      <c r="F183" s="409"/>
    </row>
    <row r="184" spans="1:6" s="25" customFormat="1" ht="15.75" x14ac:dyDescent="0.25">
      <c r="A184" s="118"/>
      <c r="B184" s="1" t="s">
        <v>72</v>
      </c>
      <c r="C184" s="165"/>
      <c r="D184" s="194"/>
      <c r="E184" s="111"/>
      <c r="F184" s="409"/>
    </row>
    <row r="185" spans="1:6" s="25" customFormat="1" ht="15.75" x14ac:dyDescent="0.25">
      <c r="A185" s="167"/>
      <c r="B185" s="16" t="s">
        <v>220</v>
      </c>
      <c r="C185" s="121" t="s">
        <v>65</v>
      </c>
      <c r="D185" s="122">
        <f>D27</f>
        <v>6</v>
      </c>
      <c r="E185" s="122"/>
      <c r="F185" s="122">
        <f>D185*E185</f>
        <v>0</v>
      </c>
    </row>
    <row r="186" spans="1:6" s="25" customFormat="1" x14ac:dyDescent="0.2">
      <c r="A186" s="118"/>
      <c r="B186" s="1"/>
      <c r="C186" s="136"/>
      <c r="D186" s="3"/>
      <c r="E186" s="170"/>
      <c r="F186" s="173"/>
    </row>
    <row r="187" spans="1:6" s="67" customFormat="1" ht="310.5" x14ac:dyDescent="0.3">
      <c r="A187" s="98" t="s">
        <v>8</v>
      </c>
      <c r="B187" s="80" t="s">
        <v>205</v>
      </c>
      <c r="C187" s="239"/>
      <c r="D187" s="196"/>
      <c r="E187" s="197"/>
      <c r="F187" s="412"/>
    </row>
    <row r="188" spans="1:6" s="67" customFormat="1" ht="324" x14ac:dyDescent="0.3">
      <c r="A188" s="132"/>
      <c r="B188" s="80" t="s">
        <v>171</v>
      </c>
      <c r="C188" s="239"/>
      <c r="D188" s="196"/>
      <c r="E188" s="197"/>
      <c r="F188" s="412"/>
    </row>
    <row r="189" spans="1:6" s="31" customFormat="1" x14ac:dyDescent="0.2">
      <c r="A189" s="193"/>
      <c r="B189" s="89" t="s">
        <v>172</v>
      </c>
      <c r="C189" s="121" t="s">
        <v>6</v>
      </c>
      <c r="D189" s="146">
        <v>2</v>
      </c>
      <c r="E189" s="122"/>
      <c r="F189" s="122">
        <f>D189*E189</f>
        <v>0</v>
      </c>
    </row>
    <row r="190" spans="1:6" x14ac:dyDescent="0.2">
      <c r="A190" s="123"/>
      <c r="B190" s="5"/>
      <c r="E190" s="3"/>
      <c r="F190" s="3"/>
    </row>
    <row r="191" spans="1:6" x14ac:dyDescent="0.2">
      <c r="A191" s="228" t="s">
        <v>19</v>
      </c>
      <c r="B191" s="65" t="s">
        <v>39</v>
      </c>
      <c r="C191" s="232"/>
      <c r="D191" s="102"/>
      <c r="E191" s="103"/>
      <c r="F191" s="229">
        <f>SUM(F163:F189)</f>
        <v>0</v>
      </c>
    </row>
    <row r="192" spans="1:6" x14ac:dyDescent="0.2">
      <c r="A192" s="100"/>
      <c r="B192" s="65"/>
      <c r="C192" s="232"/>
      <c r="D192" s="102"/>
      <c r="E192" s="103"/>
      <c r="F192" s="103"/>
    </row>
    <row r="193" spans="1:13" s="8" customFormat="1" x14ac:dyDescent="0.2">
      <c r="A193" s="228" t="s">
        <v>21</v>
      </c>
      <c r="B193" s="65" t="s">
        <v>22</v>
      </c>
      <c r="C193" s="232" t="s">
        <v>2</v>
      </c>
      <c r="D193" s="102" t="s">
        <v>3</v>
      </c>
      <c r="E193" s="103" t="s">
        <v>26</v>
      </c>
      <c r="F193" s="229" t="s">
        <v>23</v>
      </c>
    </row>
    <row r="194" spans="1:13" s="8" customFormat="1" x14ac:dyDescent="0.2">
      <c r="A194" s="112"/>
      <c r="B194" s="5"/>
      <c r="C194" s="136"/>
      <c r="D194" s="11"/>
      <c r="E194" s="12"/>
      <c r="F194" s="12"/>
    </row>
    <row r="195" spans="1:13" s="71" customFormat="1" ht="148.5" x14ac:dyDescent="0.25">
      <c r="A195" s="83" t="s">
        <v>4</v>
      </c>
      <c r="B195" s="444" t="s">
        <v>252</v>
      </c>
      <c r="C195" s="240"/>
      <c r="D195" s="81"/>
      <c r="E195" s="154"/>
      <c r="F195" s="408">
        <f t="shared" ref="F195:F197" si="3">D195*E195</f>
        <v>0</v>
      </c>
      <c r="G195" s="83"/>
      <c r="H195" s="84"/>
      <c r="I195" s="85"/>
    </row>
    <row r="196" spans="1:13" s="71" customFormat="1" ht="29.25" x14ac:dyDescent="0.2">
      <c r="A196" s="193"/>
      <c r="B196" s="445" t="s">
        <v>140</v>
      </c>
      <c r="C196" s="241" t="s">
        <v>28</v>
      </c>
      <c r="D196" s="146">
        <v>318</v>
      </c>
      <c r="E196" s="122"/>
      <c r="F196" s="122">
        <f>D196*E196</f>
        <v>0</v>
      </c>
      <c r="G196" s="2"/>
      <c r="H196" s="7"/>
      <c r="I196" s="3"/>
    </row>
    <row r="197" spans="1:13" s="71" customFormat="1" ht="15" x14ac:dyDescent="0.25">
      <c r="A197" s="83"/>
      <c r="B197" s="86"/>
      <c r="C197" s="242"/>
      <c r="D197" s="87"/>
      <c r="E197" s="154"/>
      <c r="F197" s="408">
        <f t="shared" si="3"/>
        <v>0</v>
      </c>
      <c r="G197" s="88"/>
    </row>
    <row r="198" spans="1:13" s="71" customFormat="1" ht="67.5" x14ac:dyDescent="0.25">
      <c r="A198" s="83" t="s">
        <v>5</v>
      </c>
      <c r="B198" s="73" t="s">
        <v>251</v>
      </c>
      <c r="C198" s="240"/>
      <c r="D198" s="81"/>
      <c r="E198" s="154"/>
      <c r="F198" s="408">
        <f t="shared" ref="F198" si="4">D198*E198</f>
        <v>0</v>
      </c>
      <c r="G198" s="83"/>
      <c r="H198" s="84"/>
      <c r="I198" s="85"/>
    </row>
    <row r="199" spans="1:13" s="71" customFormat="1" ht="29.25" x14ac:dyDescent="0.2">
      <c r="A199" s="193"/>
      <c r="B199" s="89" t="s">
        <v>140</v>
      </c>
      <c r="C199" s="241" t="s">
        <v>28</v>
      </c>
      <c r="D199" s="146">
        <f>827*0.3</f>
        <v>248.1</v>
      </c>
      <c r="E199" s="122"/>
      <c r="F199" s="122">
        <f>D199*E199</f>
        <v>0</v>
      </c>
      <c r="G199" s="2"/>
      <c r="H199" s="7"/>
      <c r="I199" s="3"/>
    </row>
    <row r="200" spans="1:13" s="71" customFormat="1" ht="15" x14ac:dyDescent="0.2">
      <c r="A200" s="83"/>
      <c r="B200" s="86"/>
      <c r="C200" s="443"/>
      <c r="D200" s="94"/>
      <c r="E200" s="95"/>
      <c r="F200" s="95"/>
      <c r="G200" s="2"/>
      <c r="H200" s="7"/>
      <c r="I200" s="3"/>
    </row>
    <row r="201" spans="1:13" ht="40.5" x14ac:dyDescent="0.25">
      <c r="A201" s="98" t="s">
        <v>7</v>
      </c>
      <c r="B201" s="1" t="s">
        <v>201</v>
      </c>
      <c r="C201" s="243"/>
      <c r="D201" s="118"/>
      <c r="E201" s="118"/>
      <c r="F201" s="118"/>
    </row>
    <row r="202" spans="1:13" x14ac:dyDescent="0.2">
      <c r="A202" s="99"/>
      <c r="B202" s="19" t="s">
        <v>202</v>
      </c>
      <c r="C202" s="121" t="s">
        <v>6</v>
      </c>
      <c r="D202" s="105">
        <v>2</v>
      </c>
      <c r="E202" s="106"/>
      <c r="F202" s="106">
        <f>D202*E202</f>
        <v>0</v>
      </c>
    </row>
    <row r="203" spans="1:13" s="8" customFormat="1" x14ac:dyDescent="0.2">
      <c r="A203" s="98"/>
      <c r="B203" s="199"/>
      <c r="C203" s="136"/>
      <c r="D203" s="11"/>
      <c r="E203" s="12"/>
      <c r="F203" s="12"/>
    </row>
    <row r="204" spans="1:13" s="31" customFormat="1" ht="67.5" x14ac:dyDescent="0.25">
      <c r="A204" s="98" t="s">
        <v>8</v>
      </c>
      <c r="B204" s="1" t="s">
        <v>180</v>
      </c>
      <c r="C204" s="240"/>
      <c r="D204" s="198"/>
      <c r="E204" s="111"/>
      <c r="F204" s="407">
        <f t="shared" ref="F204:F211" si="5">D204*E204</f>
        <v>0</v>
      </c>
    </row>
    <row r="205" spans="1:13" x14ac:dyDescent="0.2">
      <c r="A205" s="104"/>
      <c r="B205" s="16" t="s">
        <v>181</v>
      </c>
      <c r="C205" s="121" t="s">
        <v>6</v>
      </c>
      <c r="D205" s="105">
        <v>1</v>
      </c>
      <c r="E205" s="106"/>
      <c r="F205" s="106">
        <f t="shared" si="5"/>
        <v>0</v>
      </c>
      <c r="I205" s="9"/>
      <c r="J205" s="10"/>
      <c r="K205" s="11"/>
      <c r="L205" s="12"/>
      <c r="M205" s="12"/>
    </row>
    <row r="206" spans="1:13" x14ac:dyDescent="0.2">
      <c r="A206" s="104"/>
      <c r="B206" s="16" t="s">
        <v>153</v>
      </c>
      <c r="C206" s="121" t="s">
        <v>6</v>
      </c>
      <c r="D206" s="105">
        <v>1</v>
      </c>
      <c r="E206" s="106"/>
      <c r="F206" s="106">
        <f t="shared" si="5"/>
        <v>0</v>
      </c>
      <c r="I206" s="9"/>
      <c r="J206" s="10"/>
      <c r="K206" s="11"/>
      <c r="L206" s="12"/>
      <c r="M206" s="12"/>
    </row>
    <row r="207" spans="1:13" x14ac:dyDescent="0.2">
      <c r="A207" s="104"/>
      <c r="B207" s="16" t="s">
        <v>84</v>
      </c>
      <c r="C207" s="121" t="s">
        <v>6</v>
      </c>
      <c r="D207" s="105">
        <v>1</v>
      </c>
      <c r="E207" s="106"/>
      <c r="F207" s="106">
        <f t="shared" si="5"/>
        <v>0</v>
      </c>
      <c r="I207" s="9"/>
      <c r="J207" s="10"/>
      <c r="K207" s="11"/>
      <c r="L207" s="12"/>
      <c r="M207" s="12"/>
    </row>
    <row r="208" spans="1:13" x14ac:dyDescent="0.2">
      <c r="A208" s="104"/>
      <c r="B208" s="16" t="s">
        <v>182</v>
      </c>
      <c r="C208" s="121" t="s">
        <v>6</v>
      </c>
      <c r="D208" s="105">
        <v>1</v>
      </c>
      <c r="E208" s="106"/>
      <c r="F208" s="106">
        <f t="shared" si="5"/>
        <v>0</v>
      </c>
      <c r="I208" s="9"/>
      <c r="J208" s="10"/>
      <c r="K208" s="11"/>
      <c r="L208" s="12"/>
      <c r="M208" s="12"/>
    </row>
    <row r="209" spans="1:13" x14ac:dyDescent="0.2">
      <c r="A209" s="104"/>
      <c r="B209" s="16" t="s">
        <v>183</v>
      </c>
      <c r="C209" s="121" t="s">
        <v>6</v>
      </c>
      <c r="D209" s="105">
        <v>1</v>
      </c>
      <c r="E209" s="106"/>
      <c r="F209" s="106">
        <f t="shared" si="5"/>
        <v>0</v>
      </c>
      <c r="I209" s="9"/>
      <c r="J209" s="10"/>
      <c r="K209" s="11"/>
      <c r="L209" s="12"/>
      <c r="M209" s="12"/>
    </row>
    <row r="210" spans="1:13" x14ac:dyDescent="0.2">
      <c r="A210" s="104"/>
      <c r="B210" s="16" t="s">
        <v>250</v>
      </c>
      <c r="C210" s="121" t="s">
        <v>6</v>
      </c>
      <c r="D210" s="105">
        <v>1</v>
      </c>
      <c r="E210" s="106"/>
      <c r="F210" s="106">
        <f t="shared" ref="F210" si="6">D210*E210</f>
        <v>0</v>
      </c>
      <c r="I210" s="9"/>
      <c r="J210" s="10"/>
      <c r="K210" s="11"/>
      <c r="L210" s="12"/>
      <c r="M210" s="12"/>
    </row>
    <row r="211" spans="1:13" ht="15" x14ac:dyDescent="0.2">
      <c r="A211" s="104"/>
      <c r="B211" s="16" t="s">
        <v>235</v>
      </c>
      <c r="C211" s="121" t="s">
        <v>49</v>
      </c>
      <c r="D211" s="146">
        <f>D26</f>
        <v>16</v>
      </c>
      <c r="E211" s="122"/>
      <c r="F211" s="122">
        <f t="shared" si="5"/>
        <v>0</v>
      </c>
      <c r="I211" s="9"/>
      <c r="J211" s="10"/>
      <c r="K211" s="11"/>
      <c r="L211" s="12"/>
      <c r="M211" s="12"/>
    </row>
    <row r="212" spans="1:13" ht="15" x14ac:dyDescent="0.2">
      <c r="A212" s="104"/>
      <c r="B212" s="16" t="s">
        <v>234</v>
      </c>
      <c r="C212" s="121" t="s">
        <v>49</v>
      </c>
      <c r="D212" s="146">
        <f>D27</f>
        <v>6</v>
      </c>
      <c r="E212" s="122"/>
      <c r="F212" s="122">
        <f t="shared" ref="F212" si="7">D212*E212</f>
        <v>0</v>
      </c>
      <c r="I212" s="9"/>
      <c r="J212" s="10"/>
      <c r="K212" s="11"/>
      <c r="L212" s="12"/>
      <c r="M212" s="12"/>
    </row>
    <row r="213" spans="1:13" s="32" customFormat="1" x14ac:dyDescent="0.2">
      <c r="A213" s="112"/>
      <c r="B213" s="200"/>
      <c r="C213" s="136"/>
      <c r="D213" s="11"/>
      <c r="E213" s="12"/>
      <c r="F213" s="12"/>
    </row>
    <row r="214" spans="1:13" s="71" customFormat="1" ht="202.5" x14ac:dyDescent="0.3">
      <c r="A214" s="201" t="s">
        <v>12</v>
      </c>
      <c r="B214" s="25" t="s">
        <v>232</v>
      </c>
      <c r="C214" s="202"/>
      <c r="D214" s="134"/>
      <c r="E214" s="135"/>
      <c r="F214" s="404">
        <f>D214*E214</f>
        <v>0</v>
      </c>
    </row>
    <row r="215" spans="1:13" s="67" customFormat="1" ht="29.25" x14ac:dyDescent="0.3">
      <c r="A215" s="132"/>
      <c r="B215" s="171" t="s">
        <v>233</v>
      </c>
      <c r="C215" s="133"/>
      <c r="D215" s="134"/>
      <c r="E215" s="135"/>
      <c r="F215" s="404"/>
    </row>
    <row r="216" spans="1:13" x14ac:dyDescent="0.2">
      <c r="A216" s="104"/>
      <c r="B216" s="16" t="s">
        <v>181</v>
      </c>
      <c r="C216" s="121" t="s">
        <v>6</v>
      </c>
      <c r="D216" s="105">
        <v>1</v>
      </c>
      <c r="E216" s="106"/>
      <c r="F216" s="106">
        <f t="shared" ref="F216:F222" si="8">D216*E216</f>
        <v>0</v>
      </c>
      <c r="I216" s="9"/>
      <c r="J216" s="10"/>
      <c r="K216" s="11"/>
      <c r="L216" s="12"/>
      <c r="M216" s="12"/>
    </row>
    <row r="217" spans="1:13" s="75" customFormat="1" x14ac:dyDescent="0.2">
      <c r="A217" s="104"/>
      <c r="B217" s="16" t="s">
        <v>153</v>
      </c>
      <c r="C217" s="121" t="s">
        <v>6</v>
      </c>
      <c r="D217" s="105">
        <v>1</v>
      </c>
      <c r="E217" s="106"/>
      <c r="F217" s="106">
        <f t="shared" si="8"/>
        <v>0</v>
      </c>
      <c r="I217" s="76"/>
      <c r="J217" s="77"/>
      <c r="K217" s="78"/>
      <c r="L217" s="79"/>
      <c r="M217" s="79"/>
    </row>
    <row r="218" spans="1:13" x14ac:dyDescent="0.2">
      <c r="A218" s="104"/>
      <c r="B218" s="16" t="s">
        <v>84</v>
      </c>
      <c r="C218" s="121" t="s">
        <v>6</v>
      </c>
      <c r="D218" s="105">
        <v>1</v>
      </c>
      <c r="E218" s="106"/>
      <c r="F218" s="106">
        <f t="shared" si="8"/>
        <v>0</v>
      </c>
      <c r="I218" s="9"/>
      <c r="J218" s="10"/>
      <c r="K218" s="11"/>
      <c r="L218" s="12"/>
      <c r="M218" s="12"/>
    </row>
    <row r="219" spans="1:13" x14ac:dyDescent="0.2">
      <c r="A219" s="104"/>
      <c r="B219" s="16" t="s">
        <v>182</v>
      </c>
      <c r="C219" s="121" t="s">
        <v>6</v>
      </c>
      <c r="D219" s="105">
        <v>1</v>
      </c>
      <c r="E219" s="106"/>
      <c r="F219" s="106">
        <f t="shared" si="8"/>
        <v>0</v>
      </c>
      <c r="I219" s="9"/>
      <c r="J219" s="10"/>
      <c r="K219" s="11"/>
      <c r="L219" s="12"/>
      <c r="M219" s="12"/>
    </row>
    <row r="220" spans="1:13" x14ac:dyDescent="0.2">
      <c r="A220" s="104"/>
      <c r="B220" s="16" t="s">
        <v>183</v>
      </c>
      <c r="C220" s="121" t="s">
        <v>6</v>
      </c>
      <c r="D220" s="105">
        <v>1</v>
      </c>
      <c r="E220" s="106"/>
      <c r="F220" s="106">
        <f t="shared" si="8"/>
        <v>0</v>
      </c>
      <c r="I220" s="9"/>
      <c r="J220" s="10"/>
      <c r="K220" s="11"/>
      <c r="L220" s="12"/>
      <c r="M220" s="12"/>
    </row>
    <row r="221" spans="1:13" x14ac:dyDescent="0.2">
      <c r="A221" s="104"/>
      <c r="B221" s="16" t="s">
        <v>250</v>
      </c>
      <c r="C221" s="121" t="s">
        <v>6</v>
      </c>
      <c r="D221" s="105">
        <v>1</v>
      </c>
      <c r="E221" s="106"/>
      <c r="F221" s="106">
        <f t="shared" si="8"/>
        <v>0</v>
      </c>
      <c r="I221" s="9"/>
      <c r="J221" s="10"/>
      <c r="K221" s="11"/>
      <c r="L221" s="12"/>
      <c r="M221" s="12"/>
    </row>
    <row r="222" spans="1:13" ht="15" x14ac:dyDescent="0.2">
      <c r="A222" s="104"/>
      <c r="B222" s="16" t="s">
        <v>235</v>
      </c>
      <c r="C222" s="121" t="s">
        <v>49</v>
      </c>
      <c r="D222" s="146">
        <f>D26</f>
        <v>16</v>
      </c>
      <c r="E222" s="122"/>
      <c r="F222" s="122">
        <f t="shared" si="8"/>
        <v>0</v>
      </c>
      <c r="I222" s="9"/>
      <c r="J222" s="10"/>
      <c r="K222" s="11"/>
      <c r="L222" s="12"/>
      <c r="M222" s="12"/>
    </row>
    <row r="223" spans="1:13" ht="15" x14ac:dyDescent="0.2">
      <c r="A223" s="104"/>
      <c r="B223" s="16" t="s">
        <v>234</v>
      </c>
      <c r="C223" s="121" t="s">
        <v>49</v>
      </c>
      <c r="D223" s="146">
        <f>D27</f>
        <v>6</v>
      </c>
      <c r="E223" s="122"/>
      <c r="F223" s="122">
        <f t="shared" ref="F223" si="9">D223*E223</f>
        <v>0</v>
      </c>
      <c r="I223" s="9"/>
      <c r="J223" s="10"/>
      <c r="K223" s="11"/>
      <c r="L223" s="12"/>
      <c r="M223" s="12"/>
    </row>
    <row r="224" spans="1:13" s="8" customFormat="1" x14ac:dyDescent="0.2">
      <c r="A224" s="112"/>
      <c r="B224" s="5"/>
      <c r="C224" s="136"/>
      <c r="D224" s="7"/>
      <c r="E224" s="3"/>
      <c r="F224" s="3"/>
    </row>
    <row r="225" spans="1:6" s="25" customFormat="1" ht="67.5" x14ac:dyDescent="0.25">
      <c r="A225" s="98" t="s">
        <v>13</v>
      </c>
      <c r="B225" s="1" t="s">
        <v>80</v>
      </c>
      <c r="C225" s="143"/>
      <c r="D225" s="144"/>
      <c r="E225" s="111"/>
      <c r="F225" s="407"/>
    </row>
    <row r="226" spans="1:6" s="25" customFormat="1" x14ac:dyDescent="0.2">
      <c r="A226" s="145"/>
      <c r="B226" s="19" t="s">
        <v>48</v>
      </c>
      <c r="C226" s="121" t="s">
        <v>6</v>
      </c>
      <c r="D226" s="105">
        <v>2</v>
      </c>
      <c r="E226" s="106"/>
      <c r="F226" s="106">
        <f>D226*E226</f>
        <v>0</v>
      </c>
    </row>
    <row r="227" spans="1:6" s="25" customFormat="1" x14ac:dyDescent="0.2">
      <c r="A227" s="147"/>
      <c r="B227" s="1"/>
      <c r="C227" s="136"/>
      <c r="D227" s="7"/>
      <c r="E227" s="3"/>
      <c r="F227" s="3"/>
    </row>
    <row r="228" spans="1:6" s="96" customFormat="1" ht="67.5" x14ac:dyDescent="0.3">
      <c r="A228" s="98" t="s">
        <v>14</v>
      </c>
      <c r="B228" s="1" t="s">
        <v>259</v>
      </c>
      <c r="C228" s="233"/>
      <c r="D228" s="139"/>
      <c r="E228" s="203"/>
      <c r="F228" s="405"/>
    </row>
    <row r="229" spans="1:6" s="96" customFormat="1" ht="29.25" x14ac:dyDescent="0.2">
      <c r="A229" s="204"/>
      <c r="B229" s="205" t="s">
        <v>207</v>
      </c>
      <c r="C229" s="206" t="s">
        <v>49</v>
      </c>
      <c r="D229" s="146">
        <v>185</v>
      </c>
      <c r="E229" s="398"/>
      <c r="F229" s="406">
        <f>D229*E229</f>
        <v>0</v>
      </c>
    </row>
    <row r="230" spans="1:6" s="96" customFormat="1" ht="15" x14ac:dyDescent="0.3">
      <c r="A230" s="208"/>
      <c r="B230" s="209"/>
      <c r="C230" s="210"/>
      <c r="D230" s="211"/>
      <c r="E230" s="212"/>
      <c r="F230" s="413"/>
    </row>
    <row r="231" spans="1:6" s="96" customFormat="1" ht="135" x14ac:dyDescent="0.3">
      <c r="A231" s="98" t="s">
        <v>15</v>
      </c>
      <c r="B231" s="1" t="s">
        <v>256</v>
      </c>
      <c r="C231" s="233"/>
      <c r="D231" s="213"/>
      <c r="E231" s="214"/>
      <c r="F231" s="405"/>
    </row>
    <row r="232" spans="1:6" s="96" customFormat="1" ht="15" x14ac:dyDescent="0.3">
      <c r="A232" s="215"/>
      <c r="B232" s="216" t="s">
        <v>48</v>
      </c>
      <c r="C232" s="244"/>
      <c r="D232" s="217"/>
      <c r="E232" s="218"/>
      <c r="F232" s="405"/>
    </row>
    <row r="233" spans="1:6" s="96" customFormat="1" ht="15" x14ac:dyDescent="0.2">
      <c r="A233" s="140"/>
      <c r="B233" s="205" t="s">
        <v>208</v>
      </c>
      <c r="C233" s="206" t="s">
        <v>6</v>
      </c>
      <c r="D233" s="207">
        <v>1</v>
      </c>
      <c r="E233" s="398"/>
      <c r="F233" s="406">
        <f>D233*E233</f>
        <v>0</v>
      </c>
    </row>
    <row r="234" spans="1:6" s="96" customFormat="1" ht="15" x14ac:dyDescent="0.2">
      <c r="A234" s="219"/>
      <c r="B234" s="220" t="s">
        <v>206</v>
      </c>
      <c r="C234" s="245" t="s">
        <v>6</v>
      </c>
      <c r="D234" s="221">
        <v>1</v>
      </c>
      <c r="E234" s="450"/>
      <c r="F234" s="414">
        <f>D234*E234</f>
        <v>0</v>
      </c>
    </row>
    <row r="235" spans="1:6" s="96" customFormat="1" ht="15" x14ac:dyDescent="0.2">
      <c r="A235" s="215"/>
      <c r="B235" s="216"/>
      <c r="C235" s="446"/>
      <c r="D235" s="447"/>
      <c r="E235" s="448"/>
      <c r="F235" s="449"/>
    </row>
    <row r="236" spans="1:6" s="25" customFormat="1" ht="54" x14ac:dyDescent="0.25">
      <c r="A236" s="98" t="s">
        <v>41</v>
      </c>
      <c r="B236" s="1" t="s">
        <v>63</v>
      </c>
      <c r="C236" s="143"/>
      <c r="D236" s="144"/>
      <c r="E236" s="111"/>
      <c r="F236" s="407"/>
    </row>
    <row r="237" spans="1:6" s="25" customFormat="1" ht="15.75" x14ac:dyDescent="0.2">
      <c r="A237" s="145"/>
      <c r="B237" s="19" t="s">
        <v>64</v>
      </c>
      <c r="C237" s="121" t="s">
        <v>30</v>
      </c>
      <c r="D237" s="105">
        <v>1965</v>
      </c>
      <c r="E237" s="106"/>
      <c r="F237" s="106">
        <f>D237*E237</f>
        <v>0</v>
      </c>
    </row>
    <row r="238" spans="1:6" x14ac:dyDescent="0.25">
      <c r="A238" s="223"/>
      <c r="B238" s="29"/>
      <c r="C238" s="143"/>
      <c r="D238" s="148"/>
      <c r="E238" s="111"/>
      <c r="F238" s="407"/>
    </row>
    <row r="239" spans="1:6" x14ac:dyDescent="0.2">
      <c r="A239" s="228" t="s">
        <v>21</v>
      </c>
      <c r="B239" s="21" t="s">
        <v>37</v>
      </c>
      <c r="C239" s="232"/>
      <c r="D239" s="102"/>
      <c r="E239" s="103"/>
      <c r="F239" s="229">
        <f>SUM(F196:F238)</f>
        <v>0</v>
      </c>
    </row>
    <row r="244" spans="1:7" ht="17.25" x14ac:dyDescent="0.25">
      <c r="A244" s="474" t="s">
        <v>236</v>
      </c>
      <c r="B244" s="474"/>
      <c r="C244" s="474"/>
      <c r="D244" s="474"/>
      <c r="E244" s="474"/>
      <c r="F244" s="474"/>
    </row>
    <row r="245" spans="1:7" x14ac:dyDescent="0.25">
      <c r="A245" s="123"/>
      <c r="B245" s="5"/>
      <c r="C245" s="470"/>
      <c r="D245" s="470"/>
      <c r="G245" s="24"/>
    </row>
    <row r="246" spans="1:7" x14ac:dyDescent="0.25">
      <c r="A246" s="123" t="s">
        <v>0</v>
      </c>
      <c r="B246" s="16" t="s">
        <v>46</v>
      </c>
      <c r="C246" s="471"/>
      <c r="D246" s="471"/>
      <c r="E246" s="105"/>
      <c r="F246" s="417">
        <f>F13</f>
        <v>0</v>
      </c>
      <c r="G246" s="24"/>
    </row>
    <row r="247" spans="1:7" x14ac:dyDescent="0.25">
      <c r="A247" s="123"/>
      <c r="B247" s="27"/>
      <c r="C247" s="472"/>
      <c r="D247" s="472"/>
      <c r="E247" s="224"/>
      <c r="F247" s="418"/>
      <c r="G247" s="24"/>
    </row>
    <row r="248" spans="1:7" x14ac:dyDescent="0.25">
      <c r="A248" s="123" t="s">
        <v>10</v>
      </c>
      <c r="B248" s="16" t="s">
        <v>1</v>
      </c>
      <c r="C248" s="471"/>
      <c r="D248" s="471"/>
      <c r="E248" s="105"/>
      <c r="F248" s="417">
        <f>F56</f>
        <v>0</v>
      </c>
    </row>
    <row r="249" spans="1:7" x14ac:dyDescent="0.25">
      <c r="A249" s="123"/>
      <c r="B249" s="5"/>
      <c r="C249" s="469"/>
      <c r="D249" s="469"/>
      <c r="F249" s="419"/>
    </row>
    <row r="250" spans="1:7" x14ac:dyDescent="0.25">
      <c r="A250" s="123" t="s">
        <v>16</v>
      </c>
      <c r="B250" s="16" t="s">
        <v>11</v>
      </c>
      <c r="C250" s="471"/>
      <c r="D250" s="471"/>
      <c r="E250" s="105"/>
      <c r="F250" s="420">
        <f>F123</f>
        <v>0</v>
      </c>
    </row>
    <row r="251" spans="1:7" x14ac:dyDescent="0.25">
      <c r="A251" s="123"/>
      <c r="B251" s="5"/>
      <c r="C251" s="469"/>
      <c r="D251" s="469"/>
      <c r="F251" s="419"/>
    </row>
    <row r="252" spans="1:7" x14ac:dyDescent="0.25">
      <c r="A252" s="123" t="s">
        <v>42</v>
      </c>
      <c r="B252" s="475" t="s">
        <v>18</v>
      </c>
      <c r="C252" s="475"/>
      <c r="D252" s="475"/>
      <c r="E252" s="105"/>
      <c r="F252" s="420">
        <f>F145</f>
        <v>0</v>
      </c>
    </row>
    <row r="253" spans="1:7" x14ac:dyDescent="0.25">
      <c r="A253" s="123"/>
      <c r="B253" s="5"/>
      <c r="C253" s="469"/>
      <c r="D253" s="469"/>
      <c r="F253" s="419"/>
    </row>
    <row r="254" spans="1:7" x14ac:dyDescent="0.25">
      <c r="A254" s="123" t="s">
        <v>17</v>
      </c>
      <c r="B254" s="415" t="s">
        <v>20</v>
      </c>
      <c r="C254" s="468"/>
      <c r="D254" s="468"/>
      <c r="E254" s="105"/>
      <c r="F254" s="420">
        <f>F159</f>
        <v>0</v>
      </c>
    </row>
    <row r="255" spans="1:7" x14ac:dyDescent="0.25">
      <c r="A255" s="123"/>
      <c r="B255" s="5"/>
      <c r="C255" s="469"/>
      <c r="D255" s="469"/>
      <c r="F255" s="419"/>
    </row>
    <row r="256" spans="1:7" x14ac:dyDescent="0.25">
      <c r="A256" s="123" t="s">
        <v>19</v>
      </c>
      <c r="B256" s="16" t="s">
        <v>27</v>
      </c>
      <c r="C256" s="471"/>
      <c r="D256" s="471"/>
      <c r="E256" s="105"/>
      <c r="F256" s="420">
        <f>F191</f>
        <v>0</v>
      </c>
    </row>
    <row r="257" spans="1:11" x14ac:dyDescent="0.25">
      <c r="A257" s="123"/>
      <c r="B257" s="5"/>
      <c r="C257" s="469"/>
      <c r="D257" s="469"/>
      <c r="F257" s="419"/>
    </row>
    <row r="258" spans="1:11" x14ac:dyDescent="0.25">
      <c r="A258" s="123" t="s">
        <v>21</v>
      </c>
      <c r="B258" s="16" t="s">
        <v>22</v>
      </c>
      <c r="C258" s="471"/>
      <c r="D258" s="471"/>
      <c r="E258" s="105"/>
      <c r="F258" s="420">
        <f>F239</f>
        <v>0</v>
      </c>
    </row>
    <row r="259" spans="1:11" x14ac:dyDescent="0.25">
      <c r="A259" s="123"/>
      <c r="B259" s="5"/>
      <c r="C259" s="469"/>
      <c r="D259" s="469"/>
      <c r="F259" s="11"/>
    </row>
    <row r="260" spans="1:11" s="353" customFormat="1" x14ac:dyDescent="0.2">
      <c r="A260" s="348" t="s">
        <v>4</v>
      </c>
      <c r="B260" s="349" t="s">
        <v>237</v>
      </c>
      <c r="C260" s="476"/>
      <c r="D260" s="476"/>
      <c r="E260" s="352"/>
      <c r="F260" s="416">
        <f>SUM(F246:F258)</f>
        <v>0</v>
      </c>
      <c r="I260" s="354"/>
      <c r="J260" s="354"/>
      <c r="K260" s="354"/>
    </row>
  </sheetData>
  <mergeCells count="19">
    <mergeCell ref="C260:D260"/>
    <mergeCell ref="C256:D256"/>
    <mergeCell ref="C257:D257"/>
    <mergeCell ref="C258:D258"/>
    <mergeCell ref="C259:D259"/>
    <mergeCell ref="A2:F2"/>
    <mergeCell ref="A3:F3"/>
    <mergeCell ref="C253:D253"/>
    <mergeCell ref="C249:D249"/>
    <mergeCell ref="C250:D250"/>
    <mergeCell ref="C251:D251"/>
    <mergeCell ref="A244:F244"/>
    <mergeCell ref="C246:D246"/>
    <mergeCell ref="B252:D252"/>
    <mergeCell ref="C254:D254"/>
    <mergeCell ref="C255:D255"/>
    <mergeCell ref="C245:D245"/>
    <mergeCell ref="C248:D248"/>
    <mergeCell ref="C247:D247"/>
  </mergeCells>
  <pageMargins left="0.70866141732283472" right="0.70866141732283472" top="1.8503937007874016" bottom="1.1417322834645669" header="0.31496062992125984" footer="0.31496062992125984"/>
  <pageSetup paperSize="9" firstPageNumber="187" fitToHeight="0" orientation="portrait" useFirstPageNumber="1" horizontalDpi="4294967293" r:id="rId1"/>
  <headerFooter>
    <oddHeader>&amp;L&amp;"Century Gothic,Regular"&amp;10&amp;G
˝VIA FACTUM˝ d.o.o.
Poduzeće za projektiranje i nadzor
Jadranska 7, 23210 Biograd na Moru
OIB: 76739136445
Poslovnica Zagreb,
Ulica grada Vukovara 237b&amp;R&amp;"Century Gothic,Regular"&amp;10Z.O.P. 004GR/17-ZG
T.D. 017/17-ZG</oddHeader>
    <oddFooter>&amp;C&amp;"Century Gothic,Regular"&amp;10UREĐAJ ZA PROČIŠĆAVANJE KOMUNALNIH OTPADNIH VODA 
NOVOG NASELJA 1 I 2 OPĆINE GRAČAC
Troškovnik&amp;R&amp;"Century Gothic,Regular"&amp;P</oddFooter>
  </headerFooter>
  <rowBreaks count="2" manualBreakCount="2">
    <brk id="14" max="5" man="1"/>
    <brk id="24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O645"/>
  <sheetViews>
    <sheetView view="pageBreakPreview" zoomScaleNormal="100" zoomScaleSheetLayoutView="100" workbookViewId="0">
      <selection activeCell="A2" sqref="A2:F2"/>
    </sheetView>
  </sheetViews>
  <sheetFormatPr defaultColWidth="10.28515625" defaultRowHeight="13.5" x14ac:dyDescent="0.25"/>
  <cols>
    <col min="1" max="1" width="4.140625" style="45" bestFit="1" customWidth="1"/>
    <col min="2" max="2" width="40.28515625" style="61" customWidth="1"/>
    <col min="3" max="3" width="7.28515625" style="59" bestFit="1" customWidth="1"/>
    <col min="4" max="4" width="7.5703125" style="50" bestFit="1" customWidth="1"/>
    <col min="5" max="5" width="11.5703125" style="314" bestFit="1" customWidth="1"/>
    <col min="6" max="6" width="15" style="50" bestFit="1" customWidth="1"/>
    <col min="7" max="7" width="10.28515625" style="353"/>
    <col min="8" max="8" width="68.140625" style="353" customWidth="1"/>
    <col min="9" max="9" width="10.28515625" style="354"/>
    <col min="10" max="10" width="13.42578125" style="354" customWidth="1"/>
    <col min="11" max="11" width="10.28515625" style="354"/>
    <col min="12" max="14" width="10.28515625" style="353"/>
    <col min="15" max="15" width="14.5703125" style="353" customWidth="1"/>
    <col min="16" max="16384" width="10.28515625" style="353"/>
  </cols>
  <sheetData>
    <row r="1" spans="1:15" x14ac:dyDescent="0.25">
      <c r="A1" s="473" t="s">
        <v>81</v>
      </c>
      <c r="B1" s="473"/>
      <c r="C1" s="473"/>
      <c r="D1" s="473"/>
      <c r="E1" s="473"/>
      <c r="F1" s="473"/>
    </row>
    <row r="2" spans="1:15" x14ac:dyDescent="0.25">
      <c r="A2" s="473" t="s">
        <v>82</v>
      </c>
      <c r="B2" s="473"/>
      <c r="C2" s="473"/>
      <c r="D2" s="473"/>
      <c r="E2" s="473"/>
      <c r="F2" s="473"/>
    </row>
    <row r="3" spans="1:15" x14ac:dyDescent="0.25">
      <c r="A3" s="93"/>
      <c r="B3" s="93"/>
      <c r="C3" s="93"/>
      <c r="D3" s="93"/>
      <c r="E3" s="93"/>
      <c r="F3" s="93"/>
    </row>
    <row r="4" spans="1:15" x14ac:dyDescent="0.25">
      <c r="A4" s="248" t="s">
        <v>5</v>
      </c>
      <c r="B4" s="249" t="s">
        <v>144</v>
      </c>
      <c r="C4" s="250"/>
      <c r="D4" s="251"/>
      <c r="E4" s="252"/>
      <c r="F4" s="251"/>
    </row>
    <row r="5" spans="1:15" x14ac:dyDescent="0.25">
      <c r="A5" s="347" t="s">
        <v>0</v>
      </c>
      <c r="B5" s="254" t="s">
        <v>1</v>
      </c>
      <c r="C5" s="101" t="s">
        <v>2</v>
      </c>
      <c r="D5" s="102" t="s">
        <v>3</v>
      </c>
      <c r="E5" s="103" t="s">
        <v>33</v>
      </c>
      <c r="F5" s="229" t="s">
        <v>9</v>
      </c>
    </row>
    <row r="6" spans="1:15" x14ac:dyDescent="0.25">
      <c r="A6" s="258"/>
      <c r="B6" s="259"/>
      <c r="C6" s="260"/>
      <c r="D6" s="261"/>
      <c r="E6" s="49"/>
      <c r="F6" s="261"/>
    </row>
    <row r="7" spans="1:15" x14ac:dyDescent="0.25">
      <c r="A7" s="258"/>
      <c r="B7" s="259" t="s">
        <v>184</v>
      </c>
      <c r="C7" s="260"/>
      <c r="D7" s="261"/>
      <c r="E7" s="49"/>
      <c r="F7" s="261"/>
    </row>
    <row r="8" spans="1:15" x14ac:dyDescent="0.25">
      <c r="A8" s="262"/>
      <c r="B8" s="263" t="s">
        <v>225</v>
      </c>
      <c r="D8" s="48"/>
      <c r="E8" s="49"/>
      <c r="F8" s="48"/>
    </row>
    <row r="9" spans="1:15" x14ac:dyDescent="0.2">
      <c r="A9" s="57"/>
      <c r="B9" s="58"/>
      <c r="C9" s="264"/>
      <c r="D9" s="265"/>
      <c r="E9" s="266"/>
      <c r="F9" s="265"/>
    </row>
    <row r="10" spans="1:15" x14ac:dyDescent="0.2">
      <c r="A10" s="347" t="s">
        <v>0</v>
      </c>
      <c r="B10" s="254" t="s">
        <v>85</v>
      </c>
      <c r="C10" s="267"/>
      <c r="D10" s="268"/>
      <c r="E10" s="269"/>
      <c r="F10" s="56">
        <f>SUM(F8)</f>
        <v>0</v>
      </c>
    </row>
    <row r="11" spans="1:15" x14ac:dyDescent="0.2">
      <c r="A11" s="270"/>
      <c r="B11" s="271"/>
      <c r="C11" s="272"/>
      <c r="D11" s="273"/>
      <c r="E11" s="274"/>
      <c r="F11" s="275"/>
    </row>
    <row r="12" spans="1:15" x14ac:dyDescent="0.25">
      <c r="A12" s="347" t="s">
        <v>10</v>
      </c>
      <c r="B12" s="254" t="s">
        <v>11</v>
      </c>
      <c r="C12" s="255"/>
      <c r="D12" s="256"/>
      <c r="E12" s="257"/>
      <c r="F12" s="55"/>
    </row>
    <row r="13" spans="1:15" x14ac:dyDescent="0.25">
      <c r="A13" s="262"/>
      <c r="B13" s="271"/>
      <c r="C13" s="276"/>
      <c r="D13" s="48"/>
      <c r="E13" s="49"/>
      <c r="F13" s="48"/>
    </row>
    <row r="14" spans="1:15" ht="81" x14ac:dyDescent="0.2">
      <c r="A14" s="57" t="s">
        <v>4</v>
      </c>
      <c r="B14" s="277" t="s">
        <v>185</v>
      </c>
      <c r="C14" s="278"/>
      <c r="D14" s="273"/>
      <c r="E14" s="274"/>
      <c r="F14" s="273"/>
    </row>
    <row r="15" spans="1:15" ht="27" x14ac:dyDescent="0.25">
      <c r="A15" s="57"/>
      <c r="B15" s="61" t="s">
        <v>86</v>
      </c>
      <c r="C15" s="276"/>
      <c r="D15" s="48"/>
      <c r="E15" s="49"/>
      <c r="F15" s="48"/>
    </row>
    <row r="16" spans="1:15" ht="15" x14ac:dyDescent="0.2">
      <c r="A16" s="279"/>
      <c r="B16" s="280" t="s">
        <v>58</v>
      </c>
      <c r="C16" s="281" t="s">
        <v>28</v>
      </c>
      <c r="D16" s="282">
        <v>10</v>
      </c>
      <c r="E16" s="283"/>
      <c r="F16" s="142">
        <f>D16*E16</f>
        <v>0</v>
      </c>
      <c r="H16" s="355"/>
      <c r="I16" s="477"/>
      <c r="J16" s="477"/>
      <c r="K16" s="477"/>
      <c r="L16" s="477"/>
      <c r="M16" s="477"/>
      <c r="O16" s="354"/>
    </row>
    <row r="17" spans="1:13" ht="15" x14ac:dyDescent="0.2">
      <c r="A17" s="284"/>
      <c r="B17" s="285" t="s">
        <v>62</v>
      </c>
      <c r="C17" s="286" t="s">
        <v>28</v>
      </c>
      <c r="D17" s="287">
        <v>7.5</v>
      </c>
      <c r="E17" s="288"/>
      <c r="F17" s="222">
        <f>D17*E17</f>
        <v>0</v>
      </c>
      <c r="H17" s="354"/>
      <c r="I17" s="477"/>
      <c r="J17" s="477"/>
      <c r="K17" s="477"/>
      <c r="L17" s="477"/>
      <c r="M17" s="477"/>
    </row>
    <row r="18" spans="1:13" x14ac:dyDescent="0.25">
      <c r="A18" s="57"/>
      <c r="B18" s="39"/>
      <c r="C18" s="276"/>
      <c r="D18" s="48"/>
      <c r="E18" s="49"/>
      <c r="F18" s="82"/>
    </row>
    <row r="19" spans="1:13" ht="256.5" x14ac:dyDescent="0.25">
      <c r="A19" s="57" t="s">
        <v>5</v>
      </c>
      <c r="B19" s="277" t="s">
        <v>87</v>
      </c>
      <c r="C19" s="276"/>
      <c r="D19" s="48"/>
      <c r="E19" s="49"/>
      <c r="F19" s="82"/>
    </row>
    <row r="20" spans="1:13" ht="29.25" x14ac:dyDescent="0.2">
      <c r="A20" s="279"/>
      <c r="B20" s="289" t="s">
        <v>88</v>
      </c>
      <c r="C20" s="281" t="s">
        <v>30</v>
      </c>
      <c r="D20" s="290">
        <v>31</v>
      </c>
      <c r="E20" s="283"/>
      <c r="F20" s="142">
        <f>D20*E20</f>
        <v>0</v>
      </c>
      <c r="H20" s="356"/>
    </row>
    <row r="21" spans="1:13" x14ac:dyDescent="0.25">
      <c r="A21" s="57"/>
      <c r="B21" s="58"/>
      <c r="C21" s="276"/>
      <c r="D21" s="44"/>
      <c r="E21" s="154"/>
      <c r="F21" s="82"/>
    </row>
    <row r="22" spans="1:13" ht="175.5" x14ac:dyDescent="0.25">
      <c r="A22" s="57" t="s">
        <v>7</v>
      </c>
      <c r="B22" s="277" t="s">
        <v>51</v>
      </c>
      <c r="C22" s="276"/>
      <c r="D22" s="48"/>
      <c r="E22" s="154"/>
      <c r="F22" s="82"/>
    </row>
    <row r="23" spans="1:13" ht="40.5" x14ac:dyDescent="0.25">
      <c r="A23" s="57"/>
      <c r="B23" s="61" t="s">
        <v>52</v>
      </c>
      <c r="C23" s="276"/>
      <c r="D23" s="48"/>
      <c r="E23" s="154"/>
      <c r="F23" s="82"/>
    </row>
    <row r="24" spans="1:13" ht="27" x14ac:dyDescent="0.2">
      <c r="A24" s="279"/>
      <c r="B24" s="280" t="s">
        <v>53</v>
      </c>
      <c r="C24" s="281" t="s">
        <v>89</v>
      </c>
      <c r="D24" s="290">
        <v>24</v>
      </c>
      <c r="E24" s="283"/>
      <c r="F24" s="142">
        <f t="shared" ref="F24:F25" si="0">D24*E24</f>
        <v>0</v>
      </c>
    </row>
    <row r="25" spans="1:13" ht="27" x14ac:dyDescent="0.2">
      <c r="A25" s="284"/>
      <c r="B25" s="285" t="s">
        <v>54</v>
      </c>
      <c r="C25" s="286" t="s">
        <v>6</v>
      </c>
      <c r="D25" s="291">
        <v>1</v>
      </c>
      <c r="E25" s="288"/>
      <c r="F25" s="222">
        <f t="shared" si="0"/>
        <v>0</v>
      </c>
      <c r="H25" s="354"/>
    </row>
    <row r="26" spans="1:13" x14ac:dyDescent="0.25">
      <c r="A26" s="57"/>
      <c r="C26" s="276"/>
      <c r="D26" s="48"/>
      <c r="E26" s="292"/>
      <c r="F26" s="82"/>
      <c r="H26" s="354"/>
    </row>
    <row r="27" spans="1:13" ht="110.25" x14ac:dyDescent="0.25">
      <c r="A27" s="57" t="s">
        <v>8</v>
      </c>
      <c r="B27" s="43" t="s">
        <v>90</v>
      </c>
      <c r="C27" s="276"/>
      <c r="D27" s="48"/>
      <c r="E27" s="49"/>
      <c r="F27" s="82"/>
    </row>
    <row r="28" spans="1:13" ht="29.25" x14ac:dyDescent="0.25">
      <c r="A28" s="279"/>
      <c r="B28" s="91" t="s">
        <v>91</v>
      </c>
      <c r="C28" s="293" t="s">
        <v>28</v>
      </c>
      <c r="D28" s="294">
        <f>(D16+D17)-((1.8*1.8*3.14)/4)*3.5</f>
        <v>8.5980999999999987</v>
      </c>
      <c r="E28" s="295"/>
      <c r="F28" s="142">
        <f>D28*E28</f>
        <v>0</v>
      </c>
      <c r="H28" s="357"/>
    </row>
    <row r="29" spans="1:13" x14ac:dyDescent="0.25">
      <c r="A29" s="57"/>
      <c r="B29" s="39"/>
      <c r="C29" s="296"/>
      <c r="D29" s="297"/>
      <c r="E29" s="49"/>
      <c r="F29" s="82"/>
    </row>
    <row r="30" spans="1:13" ht="40.5" x14ac:dyDescent="0.25">
      <c r="A30" s="298" t="s">
        <v>12</v>
      </c>
      <c r="B30" s="39" t="s">
        <v>215</v>
      </c>
      <c r="C30" s="299"/>
      <c r="D30" s="300"/>
      <c r="E30" s="49"/>
      <c r="F30" s="82"/>
    </row>
    <row r="31" spans="1:13" ht="15.75" x14ac:dyDescent="0.2">
      <c r="A31" s="301"/>
      <c r="B31" s="91" t="s">
        <v>92</v>
      </c>
      <c r="C31" s="302" t="s">
        <v>28</v>
      </c>
      <c r="D31" s="303">
        <v>4.8</v>
      </c>
      <c r="E31" s="295"/>
      <c r="F31" s="142">
        <f>D31*E31</f>
        <v>0</v>
      </c>
    </row>
    <row r="32" spans="1:13" x14ac:dyDescent="0.25">
      <c r="A32" s="304"/>
      <c r="B32" s="39"/>
      <c r="C32" s="299"/>
      <c r="D32" s="300"/>
      <c r="E32" s="49"/>
      <c r="F32" s="82"/>
    </row>
    <row r="33" spans="1:15" ht="96.75" x14ac:dyDescent="0.25">
      <c r="A33" s="298" t="s">
        <v>13</v>
      </c>
      <c r="B33" s="305" t="s">
        <v>93</v>
      </c>
      <c r="C33" s="306"/>
      <c r="D33" s="300"/>
      <c r="E33" s="49"/>
      <c r="F33" s="82"/>
    </row>
    <row r="34" spans="1:15" ht="15.75" x14ac:dyDescent="0.2">
      <c r="A34" s="301"/>
      <c r="B34" s="91" t="s">
        <v>94</v>
      </c>
      <c r="C34" s="302" t="s">
        <v>28</v>
      </c>
      <c r="D34" s="303">
        <v>2.4</v>
      </c>
      <c r="E34" s="295"/>
      <c r="F34" s="142">
        <f>D34*E34</f>
        <v>0</v>
      </c>
    </row>
    <row r="35" spans="1:15" x14ac:dyDescent="0.25">
      <c r="A35" s="304"/>
      <c r="B35" s="39"/>
      <c r="C35" s="299"/>
      <c r="D35" s="300"/>
      <c r="E35" s="49"/>
      <c r="F35" s="82"/>
    </row>
    <row r="36" spans="1:15" ht="110.25" x14ac:dyDescent="0.25">
      <c r="A36" s="57" t="s">
        <v>14</v>
      </c>
      <c r="B36" s="43" t="s">
        <v>95</v>
      </c>
      <c r="C36" s="276"/>
      <c r="D36" s="48"/>
      <c r="E36" s="49"/>
      <c r="F36" s="82"/>
    </row>
    <row r="37" spans="1:15" ht="15.75" x14ac:dyDescent="0.2">
      <c r="A37" s="279"/>
      <c r="B37" s="91" t="s">
        <v>96</v>
      </c>
      <c r="C37" s="293" t="s">
        <v>28</v>
      </c>
      <c r="D37" s="294">
        <v>2.4</v>
      </c>
      <c r="E37" s="295"/>
      <c r="F37" s="142">
        <f>D37*E37</f>
        <v>0</v>
      </c>
    </row>
    <row r="38" spans="1:15" s="358" customFormat="1" x14ac:dyDescent="0.25">
      <c r="A38" s="57"/>
      <c r="B38" s="58"/>
      <c r="C38" s="296"/>
      <c r="D38" s="307"/>
      <c r="E38" s="49"/>
      <c r="F38" s="82"/>
      <c r="G38" s="353"/>
      <c r="H38" s="353"/>
      <c r="I38" s="354"/>
      <c r="J38" s="354"/>
      <c r="K38" s="354"/>
      <c r="L38" s="353"/>
      <c r="M38" s="353"/>
      <c r="N38" s="353"/>
      <c r="O38" s="353"/>
    </row>
    <row r="39" spans="1:15" s="358" customFormat="1" ht="54" x14ac:dyDescent="0.25">
      <c r="A39" s="57" t="s">
        <v>15</v>
      </c>
      <c r="B39" s="308" t="s">
        <v>97</v>
      </c>
      <c r="C39" s="276"/>
      <c r="D39" s="48"/>
      <c r="E39" s="49"/>
      <c r="F39" s="82"/>
      <c r="I39" s="359"/>
      <c r="J39" s="359"/>
      <c r="K39" s="359"/>
    </row>
    <row r="40" spans="1:15" ht="15.75" x14ac:dyDescent="0.2">
      <c r="A40" s="279"/>
      <c r="B40" s="91" t="s">
        <v>98</v>
      </c>
      <c r="C40" s="293" t="s">
        <v>28</v>
      </c>
      <c r="D40" s="309">
        <f>D31*1.25</f>
        <v>6</v>
      </c>
      <c r="E40" s="295"/>
      <c r="F40" s="142">
        <f>D40*E40</f>
        <v>0</v>
      </c>
      <c r="G40" s="358"/>
      <c r="H40" s="358"/>
      <c r="I40" s="359"/>
      <c r="J40" s="359"/>
      <c r="K40" s="359"/>
      <c r="L40" s="358"/>
      <c r="M40" s="358"/>
      <c r="N40" s="358"/>
      <c r="O40" s="358"/>
    </row>
    <row r="41" spans="1:15" s="360" customFormat="1" x14ac:dyDescent="0.25">
      <c r="A41" s="310"/>
      <c r="B41" s="58"/>
      <c r="C41" s="296"/>
      <c r="D41" s="307"/>
      <c r="E41" s="49"/>
      <c r="F41" s="82"/>
      <c r="G41" s="353"/>
      <c r="H41" s="353"/>
      <c r="I41" s="354"/>
      <c r="J41" s="354"/>
      <c r="K41" s="354"/>
      <c r="L41" s="353"/>
      <c r="M41" s="353"/>
      <c r="N41" s="353"/>
      <c r="O41" s="353"/>
    </row>
    <row r="42" spans="1:15" ht="40.5" x14ac:dyDescent="0.25">
      <c r="A42" s="311" t="s">
        <v>41</v>
      </c>
      <c r="B42" s="58" t="s">
        <v>99</v>
      </c>
      <c r="C42" s="276"/>
      <c r="D42" s="48"/>
      <c r="E42" s="49"/>
      <c r="F42" s="82"/>
      <c r="G42" s="360"/>
      <c r="H42" s="360"/>
      <c r="I42" s="361"/>
      <c r="J42" s="361"/>
      <c r="K42" s="361"/>
      <c r="L42" s="360"/>
      <c r="M42" s="360"/>
      <c r="N42" s="360"/>
      <c r="O42" s="360"/>
    </row>
    <row r="43" spans="1:15" s="360" customFormat="1" x14ac:dyDescent="0.2">
      <c r="A43" s="312"/>
      <c r="B43" s="289" t="s">
        <v>100</v>
      </c>
      <c r="C43" s="293" t="s">
        <v>6</v>
      </c>
      <c r="D43" s="309">
        <v>1</v>
      </c>
      <c r="E43" s="295"/>
      <c r="F43" s="142">
        <f>D43*E43</f>
        <v>0</v>
      </c>
      <c r="G43" s="353"/>
      <c r="H43" s="353"/>
      <c r="I43" s="354"/>
      <c r="J43" s="354"/>
      <c r="K43" s="354"/>
      <c r="L43" s="353"/>
      <c r="M43" s="353"/>
      <c r="N43" s="353"/>
      <c r="O43" s="353"/>
    </row>
    <row r="44" spans="1:15" x14ac:dyDescent="0.25">
      <c r="A44" s="57"/>
      <c r="C44" s="276"/>
      <c r="E44" s="49"/>
      <c r="F44" s="48"/>
      <c r="G44" s="360"/>
      <c r="H44" s="360"/>
      <c r="I44" s="361"/>
      <c r="J44" s="361"/>
      <c r="K44" s="361"/>
      <c r="L44" s="360"/>
      <c r="M44" s="360"/>
      <c r="N44" s="360"/>
      <c r="O44" s="360"/>
    </row>
    <row r="45" spans="1:15" x14ac:dyDescent="0.25">
      <c r="A45" s="347" t="s">
        <v>10</v>
      </c>
      <c r="B45" s="254" t="s">
        <v>101</v>
      </c>
      <c r="C45" s="255"/>
      <c r="D45" s="256"/>
      <c r="E45" s="257"/>
      <c r="F45" s="90">
        <f>SUM(F14:F44)</f>
        <v>0</v>
      </c>
    </row>
    <row r="46" spans="1:15" x14ac:dyDescent="0.2">
      <c r="A46" s="270"/>
      <c r="B46" s="271"/>
      <c r="C46" s="272"/>
      <c r="D46" s="273"/>
      <c r="E46" s="274"/>
      <c r="F46" s="275"/>
    </row>
    <row r="47" spans="1:15" x14ac:dyDescent="0.25">
      <c r="A47" s="347" t="s">
        <v>16</v>
      </c>
      <c r="B47" s="254" t="s">
        <v>102</v>
      </c>
      <c r="C47" s="255"/>
      <c r="D47" s="256"/>
      <c r="E47" s="257"/>
      <c r="F47" s="55"/>
    </row>
    <row r="48" spans="1:15" x14ac:dyDescent="0.2">
      <c r="A48" s="270"/>
      <c r="B48" s="271"/>
      <c r="C48" s="272"/>
      <c r="D48" s="273"/>
      <c r="E48" s="274"/>
      <c r="F48" s="275"/>
    </row>
    <row r="49" spans="1:15" ht="54" x14ac:dyDescent="0.25">
      <c r="A49" s="57" t="s">
        <v>4</v>
      </c>
      <c r="B49" s="58" t="s">
        <v>186</v>
      </c>
      <c r="C49" s="276"/>
      <c r="E49" s="49"/>
      <c r="F49" s="48"/>
    </row>
    <row r="50" spans="1:15" ht="15.75" x14ac:dyDescent="0.2">
      <c r="A50" s="313"/>
      <c r="B50" s="289" t="s">
        <v>103</v>
      </c>
      <c r="C50" s="293" t="s">
        <v>28</v>
      </c>
      <c r="D50" s="309">
        <v>0.9</v>
      </c>
      <c r="E50" s="295"/>
      <c r="F50" s="142">
        <f>D50*E50</f>
        <v>0</v>
      </c>
    </row>
    <row r="51" spans="1:15" x14ac:dyDescent="0.25">
      <c r="B51" s="308"/>
      <c r="C51" s="276"/>
      <c r="F51" s="82"/>
    </row>
    <row r="52" spans="1:15" s="358" customFormat="1" ht="40.5" x14ac:dyDescent="0.25">
      <c r="A52" s="57" t="s">
        <v>5</v>
      </c>
      <c r="B52" s="308" t="s">
        <v>145</v>
      </c>
      <c r="C52" s="276"/>
      <c r="D52" s="50"/>
      <c r="E52" s="49"/>
      <c r="F52" s="82"/>
      <c r="G52" s="353"/>
      <c r="H52" s="353"/>
      <c r="I52" s="354"/>
      <c r="J52" s="354"/>
      <c r="K52" s="354"/>
      <c r="L52" s="353"/>
      <c r="M52" s="353"/>
      <c r="N52" s="353"/>
      <c r="O52" s="353"/>
    </row>
    <row r="53" spans="1:15" ht="15.75" x14ac:dyDescent="0.2">
      <c r="A53" s="313"/>
      <c r="B53" s="289" t="s">
        <v>103</v>
      </c>
      <c r="C53" s="293" t="s">
        <v>28</v>
      </c>
      <c r="D53" s="294">
        <f>2*2.2</f>
        <v>4.4000000000000004</v>
      </c>
      <c r="E53" s="295"/>
      <c r="F53" s="142">
        <f>D53*E53</f>
        <v>0</v>
      </c>
      <c r="G53" s="358"/>
      <c r="H53" s="362"/>
      <c r="I53" s="359"/>
      <c r="J53" s="359"/>
      <c r="K53" s="359"/>
      <c r="L53" s="358"/>
      <c r="M53" s="358"/>
      <c r="N53" s="358"/>
      <c r="O53" s="358"/>
    </row>
    <row r="54" spans="1:15" x14ac:dyDescent="0.25">
      <c r="A54" s="315"/>
      <c r="B54" s="58"/>
      <c r="C54" s="296"/>
      <c r="D54" s="353"/>
      <c r="E54" s="353"/>
      <c r="F54" s="353"/>
    </row>
    <row r="55" spans="1:15" s="25" customFormat="1" ht="108" x14ac:dyDescent="0.25">
      <c r="A55" s="147" t="s">
        <v>7</v>
      </c>
      <c r="B55" s="316" t="s">
        <v>214</v>
      </c>
      <c r="C55" s="143"/>
      <c r="D55" s="48"/>
      <c r="E55" s="49"/>
      <c r="F55" s="82"/>
    </row>
    <row r="56" spans="1:15" s="62" customFormat="1" ht="15.75" x14ac:dyDescent="0.2">
      <c r="A56" s="313"/>
      <c r="B56" s="92" t="s">
        <v>103</v>
      </c>
      <c r="C56" s="317" t="s">
        <v>28</v>
      </c>
      <c r="D56" s="318">
        <v>1.1499999999999999</v>
      </c>
      <c r="E56" s="283"/>
      <c r="F56" s="283">
        <f>D56*E56</f>
        <v>0</v>
      </c>
      <c r="H56" s="363"/>
      <c r="I56" s="364"/>
      <c r="J56" s="364"/>
      <c r="K56" s="364"/>
    </row>
    <row r="57" spans="1:15" s="62" customFormat="1" x14ac:dyDescent="0.25">
      <c r="A57" s="315"/>
      <c r="B57" s="319"/>
      <c r="C57" s="320"/>
      <c r="D57" s="321"/>
      <c r="E57" s="154"/>
      <c r="F57" s="154"/>
      <c r="H57" s="365"/>
      <c r="I57" s="364"/>
      <c r="J57" s="364"/>
      <c r="K57" s="364"/>
      <c r="O57" s="364"/>
    </row>
    <row r="58" spans="1:15" ht="67.5" x14ac:dyDescent="0.25">
      <c r="A58" s="57" t="s">
        <v>8</v>
      </c>
      <c r="B58" s="58" t="s">
        <v>187</v>
      </c>
      <c r="C58" s="296"/>
      <c r="D58" s="307"/>
      <c r="E58" s="49"/>
      <c r="F58" s="82"/>
      <c r="H58" s="366"/>
    </row>
    <row r="59" spans="1:15" ht="15.75" x14ac:dyDescent="0.2">
      <c r="A59" s="313"/>
      <c r="B59" s="289" t="s">
        <v>73</v>
      </c>
      <c r="C59" s="317" t="s">
        <v>28</v>
      </c>
      <c r="D59" s="309">
        <f>D56+D53</f>
        <v>5.5500000000000007</v>
      </c>
      <c r="E59" s="295"/>
      <c r="F59" s="142">
        <f>D59*E59</f>
        <v>0</v>
      </c>
      <c r="H59" s="366"/>
    </row>
    <row r="60" spans="1:15" x14ac:dyDescent="0.25">
      <c r="A60" s="315"/>
      <c r="B60" s="58"/>
      <c r="C60" s="296"/>
      <c r="D60" s="307"/>
      <c r="E60" s="49"/>
      <c r="F60" s="82"/>
      <c r="H60" s="366"/>
    </row>
    <row r="61" spans="1:15" s="310" customFormat="1" ht="67.5" x14ac:dyDescent="0.25">
      <c r="A61" s="57" t="s">
        <v>12</v>
      </c>
      <c r="B61" s="322" t="s">
        <v>104</v>
      </c>
      <c r="C61" s="320"/>
      <c r="D61" s="323"/>
      <c r="E61" s="154"/>
      <c r="F61" s="82"/>
      <c r="G61" s="353"/>
      <c r="H61" s="366"/>
      <c r="I61" s="354"/>
      <c r="J61" s="354"/>
      <c r="K61" s="354"/>
      <c r="L61" s="353"/>
      <c r="M61" s="353"/>
      <c r="N61" s="353"/>
      <c r="O61" s="353"/>
    </row>
    <row r="62" spans="1:15" s="62" customFormat="1" x14ac:dyDescent="0.2">
      <c r="A62" s="313"/>
      <c r="B62" s="92" t="s">
        <v>105</v>
      </c>
      <c r="C62" s="317" t="s">
        <v>75</v>
      </c>
      <c r="D62" s="318">
        <f>D59*100</f>
        <v>555.00000000000011</v>
      </c>
      <c r="E62" s="283"/>
      <c r="F62" s="283">
        <f>D62*E62</f>
        <v>0</v>
      </c>
      <c r="G62" s="310"/>
      <c r="H62" s="310"/>
      <c r="I62" s="367"/>
      <c r="J62" s="367"/>
      <c r="K62" s="367"/>
      <c r="L62" s="310"/>
      <c r="M62" s="310"/>
      <c r="N62" s="310"/>
      <c r="O62" s="310"/>
    </row>
    <row r="63" spans="1:15" x14ac:dyDescent="0.25">
      <c r="A63" s="315"/>
      <c r="B63" s="58"/>
      <c r="C63" s="296"/>
      <c r="D63" s="307"/>
      <c r="E63" s="49"/>
      <c r="F63" s="48"/>
      <c r="G63" s="62"/>
      <c r="H63" s="62"/>
      <c r="I63" s="364"/>
      <c r="J63" s="364"/>
      <c r="K63" s="364"/>
      <c r="L63" s="62"/>
      <c r="M63" s="62"/>
      <c r="N63" s="62"/>
      <c r="O63" s="62"/>
    </row>
    <row r="64" spans="1:15" x14ac:dyDescent="0.25">
      <c r="A64" s="347" t="s">
        <v>16</v>
      </c>
      <c r="B64" s="254" t="s">
        <v>106</v>
      </c>
      <c r="C64" s="255"/>
      <c r="D64" s="256"/>
      <c r="E64" s="257"/>
      <c r="F64" s="90">
        <f>SUM(F49:F63)</f>
        <v>0</v>
      </c>
    </row>
    <row r="65" spans="1:15" x14ac:dyDescent="0.2">
      <c r="A65" s="270"/>
      <c r="B65" s="271"/>
      <c r="C65" s="272"/>
      <c r="D65" s="273"/>
      <c r="E65" s="274"/>
      <c r="F65" s="275"/>
    </row>
    <row r="66" spans="1:15" x14ac:dyDescent="0.25">
      <c r="A66" s="347" t="s">
        <v>42</v>
      </c>
      <c r="B66" s="254" t="s">
        <v>20</v>
      </c>
      <c r="C66" s="255"/>
      <c r="D66" s="256"/>
      <c r="E66" s="257"/>
      <c r="F66" s="55"/>
    </row>
    <row r="67" spans="1:15" x14ac:dyDescent="0.25">
      <c r="A67" s="258"/>
      <c r="B67" s="259"/>
      <c r="C67" s="272"/>
      <c r="D67" s="48"/>
      <c r="E67" s="49"/>
      <c r="F67" s="261"/>
    </row>
    <row r="68" spans="1:15" s="310" customFormat="1" ht="135" x14ac:dyDescent="0.25">
      <c r="A68" s="57" t="s">
        <v>4</v>
      </c>
      <c r="B68" s="308" t="s">
        <v>188</v>
      </c>
      <c r="C68" s="276"/>
      <c r="D68" s="60"/>
      <c r="E68" s="154"/>
      <c r="F68" s="82">
        <f>D68*E68</f>
        <v>0</v>
      </c>
      <c r="G68" s="353"/>
      <c r="H68" s="353"/>
      <c r="I68" s="354"/>
      <c r="J68" s="354"/>
      <c r="K68" s="354"/>
      <c r="L68" s="353"/>
      <c r="M68" s="353"/>
      <c r="N68" s="353"/>
      <c r="O68" s="353"/>
    </row>
    <row r="69" spans="1:15" s="310" customFormat="1" ht="27" x14ac:dyDescent="0.25">
      <c r="A69" s="57"/>
      <c r="B69" s="319" t="s">
        <v>107</v>
      </c>
      <c r="C69" s="276"/>
      <c r="D69" s="60"/>
      <c r="E69" s="154"/>
      <c r="F69" s="82"/>
      <c r="I69" s="367"/>
      <c r="J69" s="367"/>
      <c r="K69" s="367"/>
    </row>
    <row r="70" spans="1:15" s="62" customFormat="1" x14ac:dyDescent="0.2">
      <c r="A70" s="279"/>
      <c r="B70" s="92" t="s">
        <v>189</v>
      </c>
      <c r="C70" s="317" t="s">
        <v>6</v>
      </c>
      <c r="D70" s="324">
        <v>2</v>
      </c>
      <c r="E70" s="283"/>
      <c r="F70" s="283">
        <f>D70*E70</f>
        <v>0</v>
      </c>
      <c r="G70" s="310"/>
      <c r="H70" s="310"/>
      <c r="I70" s="367"/>
      <c r="J70" s="367"/>
      <c r="K70" s="367"/>
      <c r="L70" s="310"/>
      <c r="M70" s="310"/>
      <c r="N70" s="310"/>
      <c r="O70" s="310"/>
    </row>
    <row r="71" spans="1:15" x14ac:dyDescent="0.25">
      <c r="A71" s="57"/>
      <c r="B71" s="58"/>
      <c r="C71" s="296"/>
      <c r="D71" s="307"/>
      <c r="E71" s="49"/>
      <c r="F71" s="48"/>
      <c r="G71" s="62"/>
      <c r="I71" s="364"/>
      <c r="J71" s="364"/>
      <c r="K71" s="364"/>
      <c r="L71" s="62"/>
      <c r="M71" s="62"/>
      <c r="N71" s="62"/>
      <c r="O71" s="62"/>
    </row>
    <row r="72" spans="1:15" x14ac:dyDescent="0.25">
      <c r="A72" s="347" t="s">
        <v>42</v>
      </c>
      <c r="B72" s="254" t="s">
        <v>108</v>
      </c>
      <c r="C72" s="255"/>
      <c r="D72" s="256"/>
      <c r="E72" s="257"/>
      <c r="F72" s="90">
        <f>SUM(F68:F71)</f>
        <v>0</v>
      </c>
    </row>
    <row r="73" spans="1:15" x14ac:dyDescent="0.2">
      <c r="A73" s="270"/>
      <c r="B73" s="325"/>
      <c r="C73" s="272"/>
      <c r="D73" s="273"/>
      <c r="E73" s="274"/>
      <c r="F73" s="275"/>
      <c r="G73" s="360"/>
      <c r="H73" s="360"/>
      <c r="I73" s="361"/>
      <c r="J73" s="361"/>
      <c r="K73" s="361"/>
      <c r="L73" s="360"/>
      <c r="M73" s="360"/>
      <c r="N73" s="360"/>
      <c r="O73" s="360"/>
    </row>
    <row r="74" spans="1:15" x14ac:dyDescent="0.25">
      <c r="A74" s="347" t="s">
        <v>17</v>
      </c>
      <c r="B74" s="254" t="s">
        <v>142</v>
      </c>
      <c r="C74" s="255"/>
      <c r="D74" s="256"/>
      <c r="E74" s="257"/>
      <c r="F74" s="55"/>
    </row>
    <row r="75" spans="1:15" x14ac:dyDescent="0.25">
      <c r="A75" s="326"/>
      <c r="B75" s="42"/>
      <c r="C75" s="296"/>
      <c r="D75" s="307"/>
      <c r="E75" s="178"/>
      <c r="F75" s="227"/>
    </row>
    <row r="76" spans="1:15" s="368" customFormat="1" ht="40.5" x14ac:dyDescent="0.25">
      <c r="A76" s="45" t="s">
        <v>109</v>
      </c>
      <c r="B76" s="327" t="s">
        <v>110</v>
      </c>
      <c r="C76" s="39"/>
      <c r="D76" s="177"/>
      <c r="E76" s="178"/>
      <c r="F76" s="177"/>
      <c r="G76" s="353"/>
      <c r="H76" s="353"/>
      <c r="I76" s="354"/>
      <c r="J76" s="354"/>
      <c r="K76" s="354"/>
      <c r="L76" s="353"/>
      <c r="M76" s="353"/>
      <c r="N76" s="353"/>
      <c r="O76" s="353"/>
    </row>
    <row r="77" spans="1:15" s="368" customFormat="1" x14ac:dyDescent="0.25">
      <c r="A77" s="175"/>
      <c r="B77" s="328"/>
      <c r="C77" s="39"/>
      <c r="D77" s="177"/>
      <c r="E77" s="178"/>
      <c r="F77" s="177"/>
      <c r="I77" s="369"/>
      <c r="J77" s="369"/>
      <c r="K77" s="369"/>
    </row>
    <row r="78" spans="1:15" s="368" customFormat="1" ht="148.5" x14ac:dyDescent="0.25">
      <c r="A78" s="175"/>
      <c r="B78" s="61" t="s">
        <v>190</v>
      </c>
      <c r="C78" s="39"/>
      <c r="D78" s="177"/>
      <c r="E78" s="178"/>
      <c r="F78" s="177"/>
      <c r="I78" s="369"/>
      <c r="J78" s="369"/>
      <c r="K78" s="369"/>
    </row>
    <row r="79" spans="1:15" s="368" customFormat="1" ht="81" x14ac:dyDescent="0.25">
      <c r="A79" s="175"/>
      <c r="B79" s="329" t="s">
        <v>258</v>
      </c>
      <c r="C79" s="39"/>
      <c r="D79" s="177"/>
      <c r="E79" s="178"/>
      <c r="F79" s="177"/>
      <c r="H79" s="360"/>
      <c r="I79" s="369"/>
      <c r="J79" s="369"/>
      <c r="K79" s="369"/>
    </row>
    <row r="80" spans="1:15" s="368" customFormat="1" ht="67.5" x14ac:dyDescent="0.25">
      <c r="A80" s="175"/>
      <c r="B80" s="329" t="s">
        <v>111</v>
      </c>
      <c r="C80" s="39"/>
      <c r="D80" s="177"/>
      <c r="E80" s="178"/>
      <c r="F80" s="177"/>
      <c r="I80" s="369"/>
      <c r="J80" s="369"/>
      <c r="K80" s="369"/>
    </row>
    <row r="81" spans="1:15" s="368" customFormat="1" ht="72.75" customHeight="1" x14ac:dyDescent="0.25">
      <c r="A81" s="175"/>
      <c r="B81" s="329" t="s">
        <v>112</v>
      </c>
      <c r="C81" s="39"/>
      <c r="D81" s="177"/>
      <c r="E81" s="178"/>
      <c r="F81" s="177"/>
      <c r="I81" s="369"/>
      <c r="J81" s="369"/>
      <c r="K81" s="369"/>
    </row>
    <row r="82" spans="1:15" s="368" customFormat="1" ht="54" x14ac:dyDescent="0.25">
      <c r="A82" s="175"/>
      <c r="B82" s="327" t="s">
        <v>191</v>
      </c>
      <c r="C82" s="39"/>
      <c r="D82" s="177"/>
      <c r="E82" s="178"/>
      <c r="F82" s="177"/>
      <c r="I82" s="369"/>
      <c r="J82" s="369"/>
      <c r="K82" s="369"/>
    </row>
    <row r="83" spans="1:15" s="368" customFormat="1" ht="81" x14ac:dyDescent="0.25">
      <c r="A83" s="175"/>
      <c r="B83" s="61" t="s">
        <v>113</v>
      </c>
      <c r="C83" s="39"/>
      <c r="D83" s="177"/>
      <c r="E83" s="178"/>
      <c r="F83" s="177"/>
      <c r="I83" s="369"/>
      <c r="J83" s="369"/>
      <c r="K83" s="369"/>
    </row>
    <row r="84" spans="1:15" s="368" customFormat="1" ht="121.5" x14ac:dyDescent="0.25">
      <c r="A84" s="175"/>
      <c r="B84" s="329" t="s">
        <v>114</v>
      </c>
      <c r="C84" s="39"/>
      <c r="D84" s="177"/>
      <c r="E84" s="178"/>
      <c r="F84" s="177"/>
      <c r="I84" s="369"/>
      <c r="J84" s="369"/>
      <c r="K84" s="369"/>
    </row>
    <row r="85" spans="1:15" s="368" customFormat="1" ht="121.5" x14ac:dyDescent="0.25">
      <c r="A85" s="175"/>
      <c r="B85" s="329" t="s">
        <v>226</v>
      </c>
      <c r="C85" s="39"/>
      <c r="D85" s="177"/>
      <c r="E85" s="178"/>
      <c r="F85" s="177"/>
      <c r="G85" s="338"/>
      <c r="H85" s="338"/>
      <c r="I85" s="370"/>
      <c r="J85" s="370"/>
      <c r="K85" s="370"/>
      <c r="L85" s="338"/>
      <c r="M85" s="338"/>
      <c r="N85" s="338"/>
      <c r="O85" s="338"/>
    </row>
    <row r="86" spans="1:15" s="368" customFormat="1" ht="67.5" x14ac:dyDescent="0.25">
      <c r="A86" s="175"/>
      <c r="B86" s="329" t="s">
        <v>115</v>
      </c>
      <c r="C86" s="39"/>
      <c r="D86" s="177"/>
      <c r="E86" s="178"/>
      <c r="F86" s="177"/>
      <c r="I86" s="369"/>
      <c r="J86" s="369"/>
      <c r="K86" s="369"/>
    </row>
    <row r="87" spans="1:15" s="368" customFormat="1" ht="337.5" x14ac:dyDescent="0.25">
      <c r="A87" s="175"/>
      <c r="B87" s="61" t="s">
        <v>116</v>
      </c>
      <c r="C87" s="39"/>
      <c r="D87" s="177"/>
      <c r="E87" s="178"/>
      <c r="F87" s="177"/>
      <c r="I87" s="369"/>
      <c r="J87" s="369"/>
      <c r="K87" s="369"/>
    </row>
    <row r="88" spans="1:15" s="368" customFormat="1" ht="94.5" x14ac:dyDescent="0.25">
      <c r="A88" s="175"/>
      <c r="B88" s="329" t="s">
        <v>117</v>
      </c>
      <c r="C88" s="39"/>
      <c r="D88" s="177"/>
      <c r="E88" s="178"/>
      <c r="F88" s="177"/>
      <c r="G88" s="338"/>
      <c r="H88" s="338"/>
      <c r="I88" s="370"/>
      <c r="J88" s="370"/>
      <c r="K88" s="370"/>
      <c r="L88" s="338"/>
      <c r="M88" s="338"/>
      <c r="N88" s="338"/>
      <c r="O88" s="338"/>
    </row>
    <row r="89" spans="1:15" s="368" customFormat="1" ht="40.5" x14ac:dyDescent="0.25">
      <c r="A89" s="175"/>
      <c r="B89" s="329" t="s">
        <v>118</v>
      </c>
      <c r="C89" s="39"/>
      <c r="D89" s="177"/>
      <c r="E89" s="178"/>
      <c r="F89" s="177"/>
      <c r="G89" s="338"/>
      <c r="H89" s="338"/>
      <c r="I89" s="370"/>
      <c r="J89" s="370"/>
      <c r="K89" s="370"/>
      <c r="L89" s="338"/>
      <c r="M89" s="338"/>
      <c r="N89" s="338"/>
      <c r="O89" s="338"/>
    </row>
    <row r="90" spans="1:15" s="368" customFormat="1" ht="54" x14ac:dyDescent="0.25">
      <c r="A90" s="175"/>
      <c r="B90" s="329" t="s">
        <v>119</v>
      </c>
      <c r="C90" s="39"/>
      <c r="D90" s="177"/>
      <c r="E90" s="178"/>
      <c r="F90" s="177"/>
      <c r="G90" s="338"/>
      <c r="H90" s="338"/>
      <c r="I90" s="370"/>
      <c r="J90" s="370"/>
      <c r="K90" s="370"/>
      <c r="L90" s="338"/>
      <c r="M90" s="338"/>
      <c r="N90" s="338"/>
      <c r="O90" s="338"/>
    </row>
    <row r="91" spans="1:15" s="368" customFormat="1" ht="54" x14ac:dyDescent="0.25">
      <c r="A91" s="175"/>
      <c r="B91" s="329" t="s">
        <v>120</v>
      </c>
      <c r="C91" s="39"/>
      <c r="D91" s="177"/>
      <c r="E91" s="178"/>
      <c r="F91" s="177"/>
      <c r="G91" s="338"/>
      <c r="H91" s="338"/>
      <c r="I91" s="370"/>
      <c r="J91" s="370"/>
      <c r="K91" s="370"/>
      <c r="L91" s="338"/>
      <c r="M91" s="338"/>
      <c r="N91" s="338"/>
      <c r="O91" s="338"/>
    </row>
    <row r="92" spans="1:15" s="368" customFormat="1" ht="135" x14ac:dyDescent="0.25">
      <c r="A92" s="175"/>
      <c r="B92" s="329" t="s">
        <v>121</v>
      </c>
      <c r="C92" s="39"/>
      <c r="D92" s="177"/>
      <c r="E92" s="178"/>
      <c r="F92" s="177"/>
      <c r="G92" s="338"/>
      <c r="H92" s="338"/>
      <c r="I92" s="370"/>
      <c r="J92" s="370"/>
      <c r="K92" s="370"/>
      <c r="L92" s="338"/>
      <c r="M92" s="338"/>
      <c r="N92" s="338"/>
      <c r="O92" s="338"/>
    </row>
    <row r="93" spans="1:15" s="368" customFormat="1" ht="81" x14ac:dyDescent="0.25">
      <c r="A93" s="175"/>
      <c r="B93" s="329" t="s">
        <v>122</v>
      </c>
      <c r="C93" s="39"/>
      <c r="D93" s="177"/>
      <c r="E93" s="178"/>
      <c r="F93" s="177"/>
      <c r="G93" s="338"/>
      <c r="H93" s="338"/>
      <c r="I93" s="370"/>
      <c r="J93" s="370"/>
      <c r="K93" s="370"/>
      <c r="L93" s="338"/>
      <c r="M93" s="338"/>
      <c r="N93" s="338"/>
      <c r="O93" s="338"/>
    </row>
    <row r="94" spans="1:15" s="368" customFormat="1" ht="108" x14ac:dyDescent="0.25">
      <c r="A94" s="175"/>
      <c r="B94" s="329" t="s">
        <v>123</v>
      </c>
      <c r="C94" s="39"/>
      <c r="D94" s="177"/>
      <c r="E94" s="178"/>
      <c r="F94" s="177"/>
      <c r="G94" s="338"/>
      <c r="H94" s="338"/>
      <c r="I94" s="370"/>
      <c r="J94" s="370"/>
      <c r="K94" s="370"/>
      <c r="L94" s="338"/>
      <c r="M94" s="338"/>
      <c r="N94" s="338"/>
      <c r="O94" s="338"/>
    </row>
    <row r="95" spans="1:15" s="368" customFormat="1" ht="81" x14ac:dyDescent="0.25">
      <c r="A95" s="175"/>
      <c r="B95" s="329" t="s">
        <v>124</v>
      </c>
      <c r="C95" s="39"/>
      <c r="D95" s="177"/>
      <c r="E95" s="178"/>
      <c r="F95" s="177"/>
      <c r="G95" s="338"/>
      <c r="H95" s="338"/>
      <c r="I95" s="370"/>
      <c r="J95" s="370"/>
      <c r="K95" s="370"/>
      <c r="L95" s="338"/>
      <c r="M95" s="338"/>
      <c r="N95" s="338"/>
      <c r="O95" s="338"/>
    </row>
    <row r="96" spans="1:15" s="375" customFormat="1" ht="364.5" x14ac:dyDescent="0.2">
      <c r="A96" s="371"/>
      <c r="B96" s="330" t="s">
        <v>125</v>
      </c>
      <c r="C96" s="372"/>
      <c r="D96" s="373"/>
      <c r="E96" s="374"/>
      <c r="F96" s="373"/>
      <c r="G96" s="338"/>
      <c r="H96" s="338"/>
      <c r="I96" s="370"/>
      <c r="J96" s="370"/>
      <c r="K96" s="370"/>
      <c r="L96" s="338"/>
      <c r="M96" s="338"/>
      <c r="N96" s="338"/>
      <c r="O96" s="338"/>
    </row>
    <row r="97" spans="1:15" s="368" customFormat="1" ht="81" x14ac:dyDescent="0.25">
      <c r="A97" s="175"/>
      <c r="B97" s="185" t="s">
        <v>227</v>
      </c>
      <c r="C97" s="39"/>
      <c r="D97" s="177"/>
      <c r="E97" s="178"/>
      <c r="F97" s="177"/>
      <c r="G97" s="338"/>
      <c r="H97" s="338"/>
      <c r="I97" s="370"/>
      <c r="J97" s="370"/>
      <c r="K97" s="370"/>
      <c r="L97" s="338"/>
      <c r="M97" s="338"/>
      <c r="N97" s="338"/>
      <c r="O97" s="338"/>
    </row>
    <row r="98" spans="1:15" s="368" customFormat="1" x14ac:dyDescent="0.25">
      <c r="A98" s="175"/>
      <c r="B98" s="185"/>
      <c r="C98" s="39"/>
      <c r="D98" s="177"/>
      <c r="E98" s="178"/>
      <c r="F98" s="177"/>
      <c r="G98" s="376"/>
      <c r="H98" s="376"/>
      <c r="I98" s="377"/>
      <c r="J98" s="377"/>
      <c r="K98" s="377"/>
      <c r="L98" s="376"/>
      <c r="M98" s="376"/>
      <c r="N98" s="376"/>
      <c r="O98" s="376"/>
    </row>
    <row r="99" spans="1:15" s="368" customFormat="1" x14ac:dyDescent="0.25">
      <c r="A99" s="175"/>
      <c r="B99" s="176" t="s">
        <v>126</v>
      </c>
      <c r="C99" s="39"/>
      <c r="D99" s="177"/>
      <c r="E99" s="178"/>
      <c r="F99" s="177"/>
      <c r="G99" s="338"/>
      <c r="H99" s="338"/>
      <c r="I99" s="370"/>
      <c r="J99" s="370"/>
      <c r="K99" s="370"/>
      <c r="L99" s="338"/>
      <c r="M99" s="338"/>
      <c r="N99" s="338"/>
      <c r="O99" s="338"/>
    </row>
    <row r="100" spans="1:15" s="368" customFormat="1" ht="26.25" x14ac:dyDescent="0.25">
      <c r="A100" s="175"/>
      <c r="B100" s="176" t="s">
        <v>194</v>
      </c>
      <c r="C100" s="39"/>
      <c r="D100" s="177"/>
      <c r="E100" s="178"/>
      <c r="F100" s="177"/>
      <c r="I100" s="369"/>
      <c r="J100" s="369"/>
      <c r="K100" s="369"/>
    </row>
    <row r="101" spans="1:15" s="368" customFormat="1" ht="102" x14ac:dyDescent="0.25">
      <c r="A101" s="175"/>
      <c r="B101" s="226" t="s">
        <v>228</v>
      </c>
      <c r="C101" s="39"/>
      <c r="D101" s="177"/>
      <c r="E101" s="178"/>
      <c r="F101" s="177"/>
      <c r="I101" s="369"/>
      <c r="J101" s="369"/>
      <c r="K101" s="369"/>
    </row>
    <row r="102" spans="1:15" s="368" customFormat="1" ht="25.5" x14ac:dyDescent="0.25">
      <c r="A102" s="175"/>
      <c r="B102" s="226" t="s">
        <v>229</v>
      </c>
      <c r="C102" s="39"/>
      <c r="D102" s="177"/>
      <c r="E102" s="178"/>
      <c r="F102" s="177"/>
      <c r="I102" s="369"/>
      <c r="J102" s="369"/>
      <c r="K102" s="369"/>
    </row>
    <row r="103" spans="1:15" s="368" customFormat="1" ht="25.5" x14ac:dyDescent="0.25">
      <c r="A103" s="175"/>
      <c r="B103" s="183" t="s">
        <v>127</v>
      </c>
      <c r="C103" s="39"/>
      <c r="D103" s="177"/>
      <c r="E103" s="178"/>
      <c r="F103" s="177"/>
      <c r="I103" s="369"/>
      <c r="J103" s="369"/>
      <c r="K103" s="369"/>
    </row>
    <row r="104" spans="1:15" s="368" customFormat="1" x14ac:dyDescent="0.25">
      <c r="A104" s="175"/>
      <c r="B104" s="176"/>
      <c r="C104" s="39"/>
      <c r="D104" s="177"/>
      <c r="E104" s="178"/>
      <c r="F104" s="177"/>
      <c r="I104" s="369"/>
      <c r="J104" s="369"/>
      <c r="K104" s="369"/>
    </row>
    <row r="105" spans="1:15" s="368" customFormat="1" ht="25.5" x14ac:dyDescent="0.25">
      <c r="A105" s="175"/>
      <c r="B105" s="184" t="s">
        <v>128</v>
      </c>
      <c r="C105" s="39"/>
      <c r="D105" s="177"/>
      <c r="E105" s="178"/>
      <c r="F105" s="177"/>
      <c r="I105" s="369"/>
      <c r="J105" s="369"/>
      <c r="K105" s="369"/>
    </row>
    <row r="106" spans="1:15" s="368" customFormat="1" x14ac:dyDescent="0.25">
      <c r="A106" s="175"/>
      <c r="B106" s="185"/>
      <c r="C106" s="39"/>
      <c r="D106" s="177"/>
      <c r="E106" s="178"/>
      <c r="F106" s="177"/>
      <c r="I106" s="369"/>
      <c r="J106" s="369"/>
      <c r="K106" s="369"/>
    </row>
    <row r="107" spans="1:15" s="378" customFormat="1" x14ac:dyDescent="0.2">
      <c r="A107" s="186"/>
      <c r="B107" s="187" t="s">
        <v>129</v>
      </c>
      <c r="C107" s="188"/>
      <c r="D107" s="189"/>
      <c r="E107" s="190"/>
      <c r="F107" s="189"/>
      <c r="G107" s="368"/>
      <c r="H107" s="368"/>
      <c r="I107" s="369"/>
      <c r="J107" s="369"/>
      <c r="K107" s="369"/>
      <c r="L107" s="368"/>
      <c r="M107" s="368"/>
      <c r="N107" s="368"/>
      <c r="O107" s="368"/>
    </row>
    <row r="108" spans="1:15" s="378" customFormat="1" x14ac:dyDescent="0.2">
      <c r="A108" s="186"/>
      <c r="B108" s="187"/>
      <c r="C108" s="188"/>
      <c r="D108" s="189"/>
      <c r="E108" s="190"/>
      <c r="F108" s="189"/>
      <c r="G108" s="368"/>
      <c r="H108" s="368"/>
      <c r="I108" s="369"/>
      <c r="J108" s="369"/>
      <c r="K108" s="369"/>
      <c r="L108" s="368"/>
      <c r="M108" s="368"/>
      <c r="N108" s="368"/>
      <c r="O108" s="368"/>
    </row>
    <row r="109" spans="1:15" s="378" customFormat="1" ht="12.75" x14ac:dyDescent="0.2">
      <c r="A109" s="186"/>
      <c r="B109" s="187" t="s">
        <v>130</v>
      </c>
      <c r="C109" s="188"/>
      <c r="D109" s="189"/>
      <c r="E109" s="190"/>
      <c r="F109" s="189"/>
      <c r="I109" s="379"/>
      <c r="J109" s="379"/>
      <c r="K109" s="379"/>
    </row>
    <row r="110" spans="1:15" s="378" customFormat="1" ht="12.75" x14ac:dyDescent="0.2">
      <c r="A110" s="186"/>
      <c r="B110" s="187"/>
      <c r="C110" s="188"/>
      <c r="D110" s="189"/>
      <c r="E110" s="190"/>
      <c r="F110" s="189"/>
      <c r="I110" s="379"/>
      <c r="J110" s="379"/>
      <c r="K110" s="379"/>
    </row>
    <row r="111" spans="1:15" s="378" customFormat="1" ht="12.75" x14ac:dyDescent="0.2">
      <c r="A111" s="186"/>
      <c r="B111" s="187" t="s">
        <v>131</v>
      </c>
      <c r="C111" s="188"/>
      <c r="D111" s="189"/>
      <c r="E111" s="190"/>
      <c r="F111" s="189"/>
      <c r="I111" s="379"/>
      <c r="J111" s="379"/>
      <c r="K111" s="379"/>
    </row>
    <row r="112" spans="1:15" s="378" customFormat="1" ht="12.75" x14ac:dyDescent="0.2">
      <c r="A112" s="186"/>
      <c r="B112" s="187"/>
      <c r="C112" s="188"/>
      <c r="D112" s="189"/>
      <c r="E112" s="190"/>
      <c r="F112" s="189"/>
      <c r="I112" s="379"/>
      <c r="J112" s="379"/>
      <c r="K112" s="379"/>
    </row>
    <row r="113" spans="1:15" s="368" customFormat="1" ht="81" x14ac:dyDescent="0.25">
      <c r="A113" s="57" t="s">
        <v>132</v>
      </c>
      <c r="B113" s="58" t="s">
        <v>133</v>
      </c>
      <c r="C113" s="39"/>
      <c r="D113" s="177"/>
      <c r="E113" s="178"/>
      <c r="F113" s="177"/>
      <c r="G113" s="378"/>
      <c r="H113" s="378"/>
      <c r="I113" s="379"/>
      <c r="J113" s="379"/>
      <c r="K113" s="379"/>
      <c r="L113" s="378"/>
      <c r="M113" s="378"/>
      <c r="N113" s="378"/>
      <c r="O113" s="378"/>
    </row>
    <row r="114" spans="1:15" s="368" customFormat="1" ht="27" x14ac:dyDescent="0.2">
      <c r="A114" s="331"/>
      <c r="B114" s="332" t="s">
        <v>134</v>
      </c>
      <c r="C114" s="293" t="s">
        <v>6</v>
      </c>
      <c r="D114" s="309">
        <v>1</v>
      </c>
      <c r="E114" s="453"/>
      <c r="F114" s="142">
        <f>D114*E114</f>
        <v>0</v>
      </c>
      <c r="I114" s="369"/>
      <c r="J114" s="369"/>
      <c r="K114" s="369"/>
    </row>
    <row r="115" spans="1:15" s="368" customFormat="1" x14ac:dyDescent="0.25">
      <c r="A115" s="175"/>
      <c r="B115" s="39"/>
      <c r="C115" s="39"/>
      <c r="D115" s="177"/>
      <c r="E115" s="178"/>
      <c r="F115" s="177"/>
      <c r="I115" s="369"/>
      <c r="J115" s="369"/>
      <c r="K115" s="369"/>
    </row>
    <row r="116" spans="1:15" s="368" customFormat="1" ht="67.5" x14ac:dyDescent="0.25">
      <c r="A116" s="45" t="s">
        <v>5</v>
      </c>
      <c r="B116" s="58" t="s">
        <v>195</v>
      </c>
      <c r="C116" s="316"/>
      <c r="D116" s="227"/>
      <c r="E116" s="178"/>
      <c r="F116" s="177"/>
      <c r="I116" s="369"/>
      <c r="J116" s="369"/>
      <c r="K116" s="369"/>
    </row>
    <row r="117" spans="1:15" x14ac:dyDescent="0.2">
      <c r="A117" s="333"/>
      <c r="B117" s="289" t="s">
        <v>48</v>
      </c>
      <c r="C117" s="293" t="s">
        <v>6</v>
      </c>
      <c r="D117" s="309">
        <v>1</v>
      </c>
      <c r="E117" s="453"/>
      <c r="F117" s="142">
        <f>D117*E117</f>
        <v>0</v>
      </c>
      <c r="G117" s="368"/>
      <c r="H117" s="368"/>
      <c r="I117" s="369"/>
      <c r="J117" s="369"/>
      <c r="K117" s="369"/>
      <c r="L117" s="368"/>
      <c r="M117" s="368"/>
      <c r="N117" s="368"/>
      <c r="O117" s="368"/>
    </row>
    <row r="118" spans="1:15" s="368" customFormat="1" x14ac:dyDescent="0.25">
      <c r="A118" s="175"/>
      <c r="B118" s="39"/>
      <c r="C118" s="39"/>
      <c r="D118" s="177"/>
      <c r="E118" s="178"/>
      <c r="F118" s="177"/>
      <c r="I118" s="369"/>
      <c r="J118" s="369"/>
      <c r="K118" s="369"/>
    </row>
    <row r="119" spans="1:15" s="380" customFormat="1" ht="27" x14ac:dyDescent="0.25">
      <c r="A119" s="298" t="s">
        <v>7</v>
      </c>
      <c r="B119" s="40" t="s">
        <v>197</v>
      </c>
      <c r="C119" s="276"/>
      <c r="D119" s="323"/>
      <c r="E119" s="40"/>
      <c r="F119" s="334"/>
      <c r="G119" s="353"/>
      <c r="H119" s="353"/>
      <c r="I119" s="354"/>
      <c r="J119" s="354"/>
      <c r="K119" s="354"/>
      <c r="L119" s="353"/>
      <c r="M119" s="353"/>
      <c r="N119" s="353"/>
      <c r="O119" s="353"/>
    </row>
    <row r="120" spans="1:15" s="325" customFormat="1" ht="148.5" x14ac:dyDescent="0.25">
      <c r="A120" s="335"/>
      <c r="B120" s="336" t="s">
        <v>135</v>
      </c>
      <c r="C120" s="320"/>
      <c r="D120" s="323"/>
      <c r="E120" s="334"/>
      <c r="F120" s="334"/>
      <c r="G120" s="368"/>
      <c r="H120" s="368"/>
      <c r="I120" s="369"/>
      <c r="J120" s="369"/>
      <c r="K120" s="369"/>
      <c r="L120" s="368"/>
      <c r="M120" s="368"/>
      <c r="N120" s="368"/>
      <c r="O120" s="368"/>
    </row>
    <row r="121" spans="1:15" s="325" customFormat="1" ht="162" x14ac:dyDescent="0.25">
      <c r="A121" s="335"/>
      <c r="B121" s="336" t="s">
        <v>196</v>
      </c>
      <c r="C121" s="320"/>
      <c r="D121" s="323"/>
      <c r="E121" s="334"/>
      <c r="F121" s="334"/>
      <c r="G121" s="380"/>
      <c r="H121" s="380"/>
      <c r="I121" s="381"/>
      <c r="J121" s="381"/>
      <c r="K121" s="381"/>
      <c r="L121" s="380"/>
      <c r="M121" s="380"/>
      <c r="N121" s="380"/>
      <c r="O121" s="380"/>
    </row>
    <row r="122" spans="1:15" s="325" customFormat="1" x14ac:dyDescent="0.25">
      <c r="A122" s="335"/>
      <c r="B122" s="41" t="s">
        <v>136</v>
      </c>
      <c r="C122" s="334"/>
      <c r="D122" s="337"/>
      <c r="E122" s="334"/>
      <c r="F122" s="334"/>
      <c r="I122" s="382"/>
      <c r="J122" s="382"/>
      <c r="K122" s="382"/>
    </row>
    <row r="123" spans="1:15" s="62" customFormat="1" ht="27" x14ac:dyDescent="0.25">
      <c r="A123" s="335"/>
      <c r="B123" s="338" t="s">
        <v>137</v>
      </c>
      <c r="C123" s="339"/>
      <c r="D123" s="337"/>
      <c r="E123" s="334"/>
      <c r="F123" s="334"/>
      <c r="G123" s="325"/>
      <c r="H123" s="325"/>
      <c r="I123" s="382"/>
      <c r="J123" s="382"/>
      <c r="K123" s="382"/>
      <c r="L123" s="325"/>
      <c r="M123" s="325"/>
      <c r="N123" s="325"/>
      <c r="O123" s="325"/>
    </row>
    <row r="124" spans="1:15" s="62" customFormat="1" ht="135" x14ac:dyDescent="0.25">
      <c r="A124" s="335"/>
      <c r="B124" s="421" t="s">
        <v>138</v>
      </c>
      <c r="C124" s="339"/>
      <c r="D124" s="337"/>
      <c r="E124" s="334"/>
      <c r="F124" s="334"/>
      <c r="G124" s="325"/>
      <c r="H124" s="325"/>
      <c r="I124" s="382"/>
      <c r="J124" s="382"/>
      <c r="K124" s="382"/>
      <c r="L124" s="325"/>
      <c r="M124" s="325"/>
      <c r="N124" s="325"/>
      <c r="O124" s="325"/>
    </row>
    <row r="125" spans="1:15" s="62" customFormat="1" x14ac:dyDescent="0.2">
      <c r="A125" s="340"/>
      <c r="B125" s="92" t="s">
        <v>48</v>
      </c>
      <c r="C125" s="317" t="s">
        <v>6</v>
      </c>
      <c r="D125" s="324">
        <v>1</v>
      </c>
      <c r="E125" s="295"/>
      <c r="F125" s="283">
        <f>D125*E125</f>
        <v>0</v>
      </c>
      <c r="I125" s="364"/>
      <c r="J125" s="364"/>
      <c r="K125" s="364"/>
    </row>
    <row r="126" spans="1:15" x14ac:dyDescent="0.25">
      <c r="A126" s="326"/>
      <c r="B126" s="42"/>
      <c r="C126" s="296"/>
      <c r="D126" s="307"/>
      <c r="E126" s="178"/>
      <c r="F126" s="82"/>
      <c r="G126" s="62"/>
      <c r="H126" s="62"/>
      <c r="I126" s="364"/>
      <c r="J126" s="364"/>
      <c r="K126" s="364"/>
      <c r="L126" s="62"/>
      <c r="M126" s="62"/>
      <c r="N126" s="62"/>
      <c r="O126" s="62"/>
    </row>
    <row r="127" spans="1:15" x14ac:dyDescent="0.25">
      <c r="A127" s="347" t="s">
        <v>17</v>
      </c>
      <c r="B127" s="254" t="s">
        <v>230</v>
      </c>
      <c r="C127" s="255"/>
      <c r="D127" s="256"/>
      <c r="E127" s="257"/>
      <c r="F127" s="90">
        <f>SUM(F98:F126)</f>
        <v>0</v>
      </c>
    </row>
    <row r="128" spans="1:15" s="358" customFormat="1" x14ac:dyDescent="0.2">
      <c r="A128" s="270"/>
      <c r="B128" s="271"/>
      <c r="C128" s="272"/>
      <c r="D128" s="273"/>
      <c r="E128" s="274"/>
      <c r="F128" s="275"/>
      <c r="G128" s="353"/>
      <c r="H128" s="353"/>
      <c r="I128" s="354"/>
      <c r="J128" s="354"/>
      <c r="K128" s="354"/>
      <c r="L128" s="353"/>
      <c r="M128" s="353"/>
      <c r="N128" s="353"/>
      <c r="O128" s="353"/>
    </row>
    <row r="129" spans="1:15" x14ac:dyDescent="0.25">
      <c r="A129" s="347" t="s">
        <v>19</v>
      </c>
      <c r="B129" s="254" t="s">
        <v>139</v>
      </c>
      <c r="C129" s="255"/>
      <c r="D129" s="256"/>
      <c r="E129" s="257"/>
      <c r="F129" s="55"/>
    </row>
    <row r="130" spans="1:15" x14ac:dyDescent="0.25">
      <c r="A130" s="57"/>
      <c r="B130" s="271"/>
      <c r="C130" s="276"/>
      <c r="D130" s="48"/>
      <c r="E130" s="49"/>
      <c r="F130" s="48"/>
      <c r="G130" s="358"/>
      <c r="H130" s="358"/>
      <c r="I130" s="359"/>
      <c r="J130" s="359"/>
      <c r="K130" s="359"/>
      <c r="L130" s="358"/>
      <c r="M130" s="358"/>
      <c r="N130" s="358"/>
      <c r="O130" s="358"/>
    </row>
    <row r="131" spans="1:15" s="358" customFormat="1" ht="27" x14ac:dyDescent="0.25">
      <c r="A131" s="57" t="s">
        <v>4</v>
      </c>
      <c r="B131" s="58" t="s">
        <v>216</v>
      </c>
      <c r="C131" s="341"/>
      <c r="D131" s="48"/>
      <c r="E131" s="49"/>
      <c r="F131" s="48"/>
      <c r="G131" s="353"/>
      <c r="H131" s="353"/>
      <c r="I131" s="354"/>
      <c r="J131" s="354"/>
      <c r="K131" s="354"/>
      <c r="L131" s="353"/>
      <c r="M131" s="353"/>
      <c r="N131" s="353"/>
      <c r="O131" s="353"/>
    </row>
    <row r="132" spans="1:15" ht="15.75" x14ac:dyDescent="0.2">
      <c r="A132" s="332"/>
      <c r="B132" s="289" t="s">
        <v>64</v>
      </c>
      <c r="C132" s="342" t="s">
        <v>30</v>
      </c>
      <c r="D132" s="282">
        <v>40</v>
      </c>
      <c r="E132" s="295"/>
      <c r="F132" s="142">
        <f>D132*E132</f>
        <v>0</v>
      </c>
    </row>
    <row r="133" spans="1:15" x14ac:dyDescent="0.25">
      <c r="A133" s="57"/>
      <c r="D133" s="48"/>
      <c r="E133" s="49"/>
      <c r="F133" s="48"/>
      <c r="G133" s="358"/>
      <c r="H133" s="358"/>
      <c r="I133" s="359"/>
      <c r="J133" s="359"/>
      <c r="K133" s="359"/>
      <c r="L133" s="358"/>
      <c r="M133" s="358"/>
      <c r="N133" s="358"/>
      <c r="O133" s="358"/>
    </row>
    <row r="134" spans="1:15" x14ac:dyDescent="0.25">
      <c r="A134" s="347" t="s">
        <v>19</v>
      </c>
      <c r="B134" s="254" t="s">
        <v>141</v>
      </c>
      <c r="C134" s="255"/>
      <c r="D134" s="256"/>
      <c r="E134" s="257"/>
      <c r="F134" s="90">
        <f>SUM(F131:F133)</f>
        <v>0</v>
      </c>
    </row>
    <row r="135" spans="1:15" x14ac:dyDescent="0.2">
      <c r="A135" s="270"/>
      <c r="B135" s="271"/>
      <c r="C135" s="344"/>
      <c r="D135" s="273"/>
      <c r="E135" s="274"/>
      <c r="F135" s="275"/>
    </row>
    <row r="136" spans="1:15" ht="16.5" x14ac:dyDescent="0.3">
      <c r="A136" s="474" t="s">
        <v>146</v>
      </c>
      <c r="B136" s="478"/>
      <c r="C136" s="478"/>
      <c r="D136" s="478"/>
      <c r="E136" s="478"/>
      <c r="F136" s="478"/>
      <c r="G136" s="383"/>
    </row>
    <row r="137" spans="1:15" x14ac:dyDescent="0.25">
      <c r="A137" s="258"/>
      <c r="B137" s="259"/>
      <c r="C137" s="260"/>
      <c r="D137" s="261"/>
      <c r="E137" s="49"/>
      <c r="F137" s="261"/>
    </row>
    <row r="138" spans="1:15" x14ac:dyDescent="0.2">
      <c r="A138" s="343" t="s">
        <v>0</v>
      </c>
      <c r="B138" s="346" t="s">
        <v>1</v>
      </c>
      <c r="C138" s="389"/>
      <c r="D138" s="390"/>
      <c r="E138" s="391"/>
      <c r="F138" s="422">
        <f>F10</f>
        <v>0</v>
      </c>
    </row>
    <row r="139" spans="1:15" x14ac:dyDescent="0.2">
      <c r="A139" s="343"/>
      <c r="B139" s="259"/>
      <c r="C139" s="344"/>
      <c r="D139" s="275"/>
      <c r="E139" s="345"/>
      <c r="F139" s="423"/>
    </row>
    <row r="140" spans="1:15" x14ac:dyDescent="0.2">
      <c r="A140" s="343" t="s">
        <v>10</v>
      </c>
      <c r="B140" s="346" t="s">
        <v>11</v>
      </c>
      <c r="C140" s="389"/>
      <c r="D140" s="390"/>
      <c r="E140" s="391"/>
      <c r="F140" s="422">
        <f>F45</f>
        <v>0</v>
      </c>
    </row>
    <row r="141" spans="1:15" x14ac:dyDescent="0.2">
      <c r="A141" s="343"/>
      <c r="B141" s="259"/>
      <c r="C141" s="344"/>
      <c r="D141" s="275"/>
      <c r="E141" s="345"/>
      <c r="F141" s="423"/>
    </row>
    <row r="142" spans="1:15" x14ac:dyDescent="0.2">
      <c r="A142" s="343" t="s">
        <v>16</v>
      </c>
      <c r="B142" s="346" t="s">
        <v>102</v>
      </c>
      <c r="C142" s="389"/>
      <c r="D142" s="390"/>
      <c r="E142" s="391"/>
      <c r="F142" s="422">
        <f>F64</f>
        <v>0</v>
      </c>
    </row>
    <row r="143" spans="1:15" x14ac:dyDescent="0.2">
      <c r="A143" s="343"/>
      <c r="B143" s="259"/>
      <c r="C143" s="344"/>
      <c r="D143" s="275"/>
      <c r="E143" s="345"/>
      <c r="F143" s="423"/>
    </row>
    <row r="144" spans="1:15" x14ac:dyDescent="0.2">
      <c r="A144" s="343" t="s">
        <v>42</v>
      </c>
      <c r="B144" s="346" t="s">
        <v>20</v>
      </c>
      <c r="C144" s="389"/>
      <c r="D144" s="390"/>
      <c r="E144" s="391"/>
      <c r="F144" s="422">
        <f>F72</f>
        <v>0</v>
      </c>
    </row>
    <row r="145" spans="1:15" x14ac:dyDescent="0.2">
      <c r="A145" s="343"/>
      <c r="B145" s="259"/>
      <c r="C145" s="344"/>
      <c r="D145" s="275"/>
      <c r="E145" s="345"/>
      <c r="F145" s="423"/>
    </row>
    <row r="146" spans="1:15" x14ac:dyDescent="0.2">
      <c r="A146" s="343" t="s">
        <v>17</v>
      </c>
      <c r="B146" s="346" t="s">
        <v>142</v>
      </c>
      <c r="C146" s="389"/>
      <c r="D146" s="390"/>
      <c r="E146" s="391"/>
      <c r="F146" s="422">
        <f>F127</f>
        <v>0</v>
      </c>
    </row>
    <row r="147" spans="1:15" x14ac:dyDescent="0.2">
      <c r="A147" s="343"/>
      <c r="B147" s="259"/>
      <c r="C147" s="344"/>
      <c r="D147" s="275"/>
      <c r="E147" s="345"/>
      <c r="F147" s="423"/>
    </row>
    <row r="148" spans="1:15" x14ac:dyDescent="0.2">
      <c r="A148" s="343" t="s">
        <v>19</v>
      </c>
      <c r="B148" s="346" t="s">
        <v>139</v>
      </c>
      <c r="C148" s="389"/>
      <c r="D148" s="390"/>
      <c r="E148" s="391"/>
      <c r="F148" s="422">
        <f>F134</f>
        <v>0</v>
      </c>
    </row>
    <row r="149" spans="1:15" x14ac:dyDescent="0.25">
      <c r="A149" s="298"/>
      <c r="C149" s="47"/>
      <c r="F149" s="424"/>
    </row>
    <row r="150" spans="1:15" x14ac:dyDescent="0.2">
      <c r="A150" s="348" t="s">
        <v>5</v>
      </c>
      <c r="B150" s="349" t="s">
        <v>147</v>
      </c>
      <c r="C150" s="350"/>
      <c r="D150" s="351"/>
      <c r="E150" s="352"/>
      <c r="F150" s="425">
        <f>SUM(F138:F149)</f>
        <v>0</v>
      </c>
    </row>
    <row r="151" spans="1:15" s="384" customFormat="1" x14ac:dyDescent="0.25">
      <c r="A151" s="45"/>
      <c r="B151" s="46"/>
      <c r="C151" s="47"/>
      <c r="D151" s="48"/>
      <c r="E151" s="49"/>
      <c r="F151" s="50"/>
      <c r="G151" s="353"/>
      <c r="H151" s="353"/>
      <c r="I151" s="354"/>
      <c r="J151" s="354"/>
      <c r="K151" s="354"/>
      <c r="L151" s="353"/>
      <c r="M151" s="353"/>
      <c r="N151" s="353"/>
      <c r="O151" s="353"/>
    </row>
    <row r="152" spans="1:15" s="384" customFormat="1" x14ac:dyDescent="0.25">
      <c r="A152" s="45"/>
      <c r="B152" s="46"/>
      <c r="C152" s="47"/>
      <c r="D152" s="48"/>
      <c r="E152" s="49"/>
      <c r="F152" s="50"/>
      <c r="G152" s="353"/>
      <c r="H152" s="353"/>
      <c r="I152" s="354"/>
      <c r="J152" s="354"/>
      <c r="K152" s="354"/>
      <c r="L152" s="353"/>
      <c r="M152" s="353"/>
      <c r="N152" s="353"/>
      <c r="O152" s="353"/>
    </row>
    <row r="153" spans="1:15" s="385" customFormat="1" ht="16.5" x14ac:dyDescent="0.3">
      <c r="A153" s="51"/>
      <c r="B153" s="51"/>
      <c r="C153" s="51"/>
      <c r="D153" s="52"/>
      <c r="E153" s="53"/>
      <c r="F153" s="54"/>
      <c r="G153" s="353"/>
      <c r="H153" s="353"/>
      <c r="I153" s="354"/>
      <c r="J153" s="354"/>
      <c r="K153" s="354"/>
      <c r="L153" s="353"/>
      <c r="M153" s="353"/>
      <c r="N153" s="353"/>
      <c r="O153" s="353"/>
    </row>
    <row r="154" spans="1:15" s="385" customFormat="1" ht="16.5" x14ac:dyDescent="0.3">
      <c r="A154" s="51"/>
      <c r="B154" s="51"/>
      <c r="C154" s="51"/>
      <c r="D154" s="52"/>
      <c r="E154" s="53"/>
      <c r="F154" s="54"/>
      <c r="G154" s="353"/>
      <c r="H154" s="353"/>
      <c r="I154" s="354"/>
      <c r="J154" s="354"/>
      <c r="K154" s="354"/>
      <c r="L154" s="353"/>
      <c r="M154" s="353"/>
      <c r="N154" s="353"/>
      <c r="O154" s="353"/>
    </row>
    <row r="155" spans="1:15" s="385" customFormat="1" ht="16.5" x14ac:dyDescent="0.3">
      <c r="A155" s="51"/>
      <c r="B155" s="51"/>
      <c r="C155" s="51"/>
      <c r="D155" s="52"/>
      <c r="E155" s="53"/>
      <c r="F155" s="54"/>
      <c r="G155" s="353"/>
      <c r="H155" s="353"/>
      <c r="I155" s="354"/>
      <c r="J155" s="354"/>
      <c r="K155" s="354"/>
      <c r="L155" s="353"/>
      <c r="M155" s="353"/>
      <c r="N155" s="353"/>
      <c r="O155" s="353"/>
    </row>
    <row r="156" spans="1:15" s="385" customFormat="1" ht="16.5" x14ac:dyDescent="0.3">
      <c r="A156" s="51"/>
      <c r="B156" s="51"/>
      <c r="C156" s="51"/>
      <c r="D156" s="52"/>
      <c r="E156" s="53"/>
      <c r="F156" s="54"/>
      <c r="G156" s="353"/>
      <c r="H156" s="353"/>
      <c r="I156" s="354"/>
      <c r="J156" s="354"/>
      <c r="K156" s="354"/>
      <c r="L156" s="353"/>
      <c r="M156" s="353"/>
      <c r="N156" s="353"/>
      <c r="O156" s="353"/>
    </row>
    <row r="157" spans="1:15" s="385" customFormat="1" ht="16.5" x14ac:dyDescent="0.3">
      <c r="A157" s="51"/>
      <c r="B157" s="51"/>
      <c r="C157" s="51"/>
      <c r="D157" s="52"/>
      <c r="E157" s="53"/>
      <c r="F157" s="54"/>
      <c r="G157" s="353"/>
      <c r="H157" s="353"/>
      <c r="I157" s="354"/>
      <c r="J157" s="354"/>
      <c r="K157" s="354"/>
      <c r="L157" s="353"/>
      <c r="M157" s="353"/>
      <c r="N157" s="353"/>
      <c r="O157" s="353"/>
    </row>
    <row r="158" spans="1:15" s="385" customFormat="1" ht="16.5" x14ac:dyDescent="0.3">
      <c r="A158" s="51"/>
      <c r="B158" s="51"/>
      <c r="C158" s="51"/>
      <c r="D158" s="52"/>
      <c r="E158" s="53"/>
      <c r="F158" s="54"/>
      <c r="G158" s="384"/>
      <c r="H158" s="386"/>
      <c r="I158" s="387"/>
      <c r="J158" s="387"/>
      <c r="K158" s="387"/>
      <c r="L158" s="384"/>
      <c r="M158" s="384"/>
      <c r="N158" s="384"/>
      <c r="O158" s="384"/>
    </row>
    <row r="159" spans="1:15" s="385" customFormat="1" ht="16.5" x14ac:dyDescent="0.3">
      <c r="A159" s="51"/>
      <c r="B159" s="51"/>
      <c r="C159" s="51"/>
      <c r="D159" s="52"/>
      <c r="E159" s="53"/>
      <c r="F159" s="54"/>
      <c r="G159" s="384"/>
      <c r="H159" s="386"/>
      <c r="I159" s="387"/>
      <c r="J159" s="387"/>
      <c r="K159" s="387"/>
      <c r="L159" s="384"/>
      <c r="M159" s="384"/>
      <c r="N159" s="384"/>
      <c r="O159" s="384"/>
    </row>
    <row r="160" spans="1:15" s="385" customFormat="1" ht="16.5" x14ac:dyDescent="0.3">
      <c r="A160" s="51"/>
      <c r="B160" s="51"/>
      <c r="C160" s="51"/>
      <c r="D160" s="52"/>
      <c r="E160" s="53"/>
      <c r="F160" s="54"/>
      <c r="I160" s="388"/>
      <c r="J160" s="388"/>
      <c r="K160" s="388"/>
    </row>
    <row r="161" spans="1:11" s="385" customFormat="1" ht="16.5" x14ac:dyDescent="0.3">
      <c r="A161" s="51"/>
      <c r="B161" s="51"/>
      <c r="C161" s="51"/>
      <c r="D161" s="52"/>
      <c r="E161" s="53"/>
      <c r="F161" s="54"/>
      <c r="I161" s="388"/>
      <c r="J161" s="388"/>
      <c r="K161" s="388"/>
    </row>
    <row r="162" spans="1:11" s="385" customFormat="1" ht="16.5" x14ac:dyDescent="0.3">
      <c r="A162" s="51"/>
      <c r="B162" s="51"/>
      <c r="C162" s="51"/>
      <c r="D162" s="52"/>
      <c r="E162" s="53"/>
      <c r="F162" s="54"/>
      <c r="I162" s="388"/>
      <c r="J162" s="388"/>
      <c r="K162" s="388"/>
    </row>
    <row r="163" spans="1:11" s="385" customFormat="1" ht="16.5" x14ac:dyDescent="0.3">
      <c r="A163" s="51"/>
      <c r="B163" s="51"/>
      <c r="C163" s="51"/>
      <c r="D163" s="52"/>
      <c r="E163" s="53"/>
      <c r="F163" s="54"/>
      <c r="I163" s="388"/>
      <c r="J163" s="388"/>
      <c r="K163" s="388"/>
    </row>
    <row r="164" spans="1:11" s="385" customFormat="1" ht="16.5" x14ac:dyDescent="0.3">
      <c r="A164" s="51"/>
      <c r="B164" s="51"/>
      <c r="C164" s="51"/>
      <c r="D164" s="52"/>
      <c r="E164" s="53"/>
      <c r="F164" s="54"/>
      <c r="I164" s="388"/>
      <c r="J164" s="388"/>
      <c r="K164" s="388"/>
    </row>
    <row r="165" spans="1:11" s="385" customFormat="1" ht="16.5" x14ac:dyDescent="0.3">
      <c r="A165" s="51"/>
      <c r="B165" s="51"/>
      <c r="C165" s="51"/>
      <c r="D165" s="52"/>
      <c r="E165" s="53"/>
      <c r="F165" s="54"/>
      <c r="I165" s="388"/>
      <c r="J165" s="388"/>
      <c r="K165" s="388"/>
    </row>
    <row r="166" spans="1:11" s="385" customFormat="1" ht="16.5" x14ac:dyDescent="0.3">
      <c r="A166" s="51"/>
      <c r="B166" s="51"/>
      <c r="C166" s="51"/>
      <c r="D166" s="52"/>
      <c r="E166" s="53"/>
      <c r="F166" s="54"/>
      <c r="I166" s="388"/>
      <c r="J166" s="388"/>
      <c r="K166" s="388"/>
    </row>
    <row r="167" spans="1:11" s="385" customFormat="1" ht="16.5" x14ac:dyDescent="0.3">
      <c r="A167" s="51"/>
      <c r="B167" s="51"/>
      <c r="C167" s="51"/>
      <c r="D167" s="52"/>
      <c r="E167" s="53"/>
      <c r="F167" s="54"/>
      <c r="I167" s="388"/>
      <c r="J167" s="388"/>
      <c r="K167" s="388"/>
    </row>
    <row r="168" spans="1:11" s="385" customFormat="1" ht="16.5" x14ac:dyDescent="0.3">
      <c r="A168" s="51"/>
      <c r="B168" s="51"/>
      <c r="C168" s="51"/>
      <c r="D168" s="52"/>
      <c r="E168" s="53"/>
      <c r="F168" s="54"/>
      <c r="I168" s="388"/>
      <c r="J168" s="388"/>
      <c r="K168" s="388"/>
    </row>
    <row r="169" spans="1:11" s="385" customFormat="1" ht="16.5" x14ac:dyDescent="0.3">
      <c r="A169" s="51"/>
      <c r="B169" s="51"/>
      <c r="C169" s="51"/>
      <c r="D169" s="52"/>
      <c r="E169" s="53"/>
      <c r="F169" s="54"/>
      <c r="I169" s="388"/>
      <c r="J169" s="388"/>
      <c r="K169" s="388"/>
    </row>
    <row r="170" spans="1:11" s="385" customFormat="1" ht="16.5" x14ac:dyDescent="0.3">
      <c r="A170" s="51"/>
      <c r="B170" s="51"/>
      <c r="C170" s="51"/>
      <c r="D170" s="52"/>
      <c r="E170" s="53"/>
      <c r="F170" s="54"/>
      <c r="I170" s="388"/>
      <c r="J170" s="388"/>
      <c r="K170" s="388"/>
    </row>
    <row r="171" spans="1:11" s="385" customFormat="1" ht="16.5" x14ac:dyDescent="0.3">
      <c r="A171" s="51"/>
      <c r="B171" s="51"/>
      <c r="C171" s="51"/>
      <c r="D171" s="52"/>
      <c r="E171" s="53"/>
      <c r="F171" s="54"/>
      <c r="I171" s="388"/>
      <c r="J171" s="388"/>
      <c r="K171" s="388"/>
    </row>
    <row r="172" spans="1:11" s="385" customFormat="1" ht="16.5" x14ac:dyDescent="0.3">
      <c r="A172" s="51"/>
      <c r="B172" s="51"/>
      <c r="C172" s="51"/>
      <c r="D172" s="52"/>
      <c r="E172" s="53"/>
      <c r="F172" s="54"/>
      <c r="I172" s="388"/>
      <c r="J172" s="388"/>
      <c r="K172" s="388"/>
    </row>
    <row r="173" spans="1:11" s="385" customFormat="1" ht="16.5" x14ac:dyDescent="0.3">
      <c r="A173" s="51"/>
      <c r="B173" s="51"/>
      <c r="C173" s="51"/>
      <c r="D173" s="52"/>
      <c r="E173" s="53"/>
      <c r="F173" s="54"/>
      <c r="I173" s="388"/>
      <c r="J173" s="388"/>
      <c r="K173" s="388"/>
    </row>
    <row r="174" spans="1:11" s="385" customFormat="1" ht="16.5" x14ac:dyDescent="0.3">
      <c r="A174" s="51"/>
      <c r="B174" s="51"/>
      <c r="C174" s="51"/>
      <c r="D174" s="52"/>
      <c r="E174" s="53"/>
      <c r="F174" s="54"/>
      <c r="I174" s="388"/>
      <c r="J174" s="388"/>
      <c r="K174" s="388"/>
    </row>
    <row r="175" spans="1:11" s="385" customFormat="1" ht="16.5" x14ac:dyDescent="0.3">
      <c r="A175" s="51"/>
      <c r="B175" s="51"/>
      <c r="C175" s="51"/>
      <c r="D175" s="52"/>
      <c r="E175" s="53"/>
      <c r="F175" s="54"/>
      <c r="I175" s="388"/>
      <c r="J175" s="388"/>
      <c r="K175" s="388"/>
    </row>
    <row r="176" spans="1:11" s="385" customFormat="1" ht="16.5" x14ac:dyDescent="0.3">
      <c r="A176" s="51"/>
      <c r="B176" s="51"/>
      <c r="C176" s="51"/>
      <c r="D176" s="52"/>
      <c r="E176" s="53"/>
      <c r="F176" s="54"/>
      <c r="I176" s="388"/>
      <c r="J176" s="388"/>
      <c r="K176" s="388"/>
    </row>
    <row r="177" spans="1:15" s="385" customFormat="1" ht="16.5" x14ac:dyDescent="0.3">
      <c r="A177" s="51"/>
      <c r="B177" s="51"/>
      <c r="C177" s="51"/>
      <c r="D177" s="52"/>
      <c r="E177" s="53"/>
      <c r="F177" s="54"/>
      <c r="I177" s="388"/>
      <c r="J177" s="388"/>
      <c r="K177" s="388"/>
    </row>
    <row r="178" spans="1:15" s="385" customFormat="1" ht="16.5" x14ac:dyDescent="0.3">
      <c r="A178" s="51"/>
      <c r="B178" s="51"/>
      <c r="C178" s="51"/>
      <c r="D178" s="52"/>
      <c r="E178" s="53"/>
      <c r="F178" s="54"/>
      <c r="I178" s="388"/>
      <c r="J178" s="388"/>
      <c r="K178" s="388"/>
    </row>
    <row r="179" spans="1:15" s="385" customFormat="1" ht="16.5" x14ac:dyDescent="0.3">
      <c r="A179" s="51"/>
      <c r="B179" s="51"/>
      <c r="C179" s="51"/>
      <c r="D179" s="52"/>
      <c r="E179" s="53"/>
      <c r="F179" s="54"/>
      <c r="I179" s="388"/>
      <c r="J179" s="388"/>
      <c r="K179" s="388"/>
    </row>
    <row r="180" spans="1:15" s="385" customFormat="1" ht="16.5" x14ac:dyDescent="0.3">
      <c r="A180" s="51"/>
      <c r="B180" s="51"/>
      <c r="C180" s="51"/>
      <c r="D180" s="52"/>
      <c r="E180" s="53"/>
      <c r="F180" s="54"/>
      <c r="I180" s="388"/>
      <c r="J180" s="388"/>
      <c r="K180" s="388"/>
    </row>
    <row r="181" spans="1:15" s="385" customFormat="1" ht="16.5" x14ac:dyDescent="0.3">
      <c r="A181" s="51"/>
      <c r="B181" s="51"/>
      <c r="C181" s="51"/>
      <c r="D181" s="52"/>
      <c r="E181" s="53"/>
      <c r="F181" s="54"/>
      <c r="I181" s="388"/>
      <c r="J181" s="388"/>
      <c r="K181" s="388"/>
    </row>
    <row r="182" spans="1:15" ht="16.5" x14ac:dyDescent="0.3">
      <c r="A182" s="51"/>
      <c r="B182" s="51"/>
      <c r="C182" s="51"/>
      <c r="D182" s="52"/>
      <c r="E182" s="53"/>
      <c r="F182" s="52"/>
      <c r="G182" s="385"/>
      <c r="H182" s="385"/>
      <c r="I182" s="388"/>
      <c r="J182" s="388"/>
      <c r="K182" s="388"/>
      <c r="L182" s="385"/>
      <c r="M182" s="385"/>
      <c r="N182" s="385"/>
      <c r="O182" s="385"/>
    </row>
    <row r="183" spans="1:15" ht="16.5" x14ac:dyDescent="0.3">
      <c r="A183" s="51"/>
      <c r="B183" s="51"/>
      <c r="C183" s="51"/>
      <c r="D183" s="52"/>
      <c r="E183" s="53"/>
      <c r="F183" s="52"/>
      <c r="G183" s="385"/>
      <c r="H183" s="385"/>
      <c r="I183" s="388"/>
      <c r="J183" s="388"/>
      <c r="K183" s="388"/>
      <c r="L183" s="385"/>
      <c r="M183" s="385"/>
      <c r="N183" s="385"/>
      <c r="O183" s="385"/>
    </row>
    <row r="184" spans="1:15" ht="16.5" x14ac:dyDescent="0.3">
      <c r="A184" s="51"/>
      <c r="B184" s="51"/>
      <c r="C184" s="51"/>
      <c r="D184" s="52"/>
      <c r="E184" s="53"/>
      <c r="F184" s="52"/>
      <c r="G184" s="385"/>
      <c r="H184" s="385"/>
      <c r="I184" s="388"/>
      <c r="J184" s="388"/>
      <c r="K184" s="388"/>
      <c r="L184" s="385"/>
      <c r="M184" s="385"/>
      <c r="N184" s="385"/>
      <c r="O184" s="385"/>
    </row>
    <row r="185" spans="1:15" ht="16.5" x14ac:dyDescent="0.3">
      <c r="A185" s="51"/>
      <c r="B185" s="51"/>
      <c r="C185" s="51"/>
      <c r="D185" s="52"/>
      <c r="E185" s="53"/>
      <c r="F185" s="52"/>
      <c r="G185" s="385"/>
      <c r="H185" s="385"/>
      <c r="I185" s="388"/>
      <c r="J185" s="388"/>
      <c r="K185" s="388"/>
      <c r="L185" s="385"/>
      <c r="M185" s="385"/>
      <c r="N185" s="385"/>
      <c r="O185" s="385"/>
    </row>
    <row r="186" spans="1:15" ht="16.5" x14ac:dyDescent="0.3">
      <c r="A186" s="51"/>
      <c r="B186" s="51"/>
      <c r="C186" s="51"/>
      <c r="D186" s="52"/>
      <c r="E186" s="53"/>
      <c r="F186" s="52"/>
      <c r="G186" s="385"/>
      <c r="H186" s="385"/>
      <c r="I186" s="388"/>
      <c r="J186" s="388"/>
      <c r="K186" s="388"/>
      <c r="L186" s="385"/>
      <c r="M186" s="385"/>
      <c r="N186" s="385"/>
      <c r="O186" s="385"/>
    </row>
    <row r="187" spans="1:15" ht="16.5" x14ac:dyDescent="0.3">
      <c r="A187" s="51"/>
      <c r="B187" s="51"/>
      <c r="C187" s="51"/>
      <c r="D187" s="52"/>
      <c r="E187" s="53"/>
      <c r="F187" s="52"/>
      <c r="G187" s="385"/>
      <c r="H187" s="385"/>
      <c r="I187" s="388"/>
      <c r="J187" s="388"/>
      <c r="K187" s="388"/>
      <c r="L187" s="385"/>
      <c r="M187" s="385"/>
      <c r="N187" s="385"/>
      <c r="O187" s="385"/>
    </row>
    <row r="188" spans="1:15" ht="16.5" x14ac:dyDescent="0.3">
      <c r="A188" s="51"/>
      <c r="B188" s="51"/>
      <c r="C188" s="51"/>
      <c r="D188" s="52"/>
      <c r="E188" s="53"/>
      <c r="F188" s="52"/>
      <c r="G188" s="385"/>
      <c r="H188" s="385"/>
      <c r="I188" s="388"/>
      <c r="J188" s="388"/>
      <c r="K188" s="388"/>
      <c r="L188" s="385"/>
      <c r="M188" s="385"/>
      <c r="N188" s="385"/>
      <c r="O188" s="385"/>
    </row>
    <row r="189" spans="1:15" ht="16.5" x14ac:dyDescent="0.3">
      <c r="A189" s="51"/>
      <c r="B189" s="51"/>
      <c r="C189" s="51"/>
      <c r="D189" s="52"/>
      <c r="E189" s="53"/>
      <c r="F189" s="52"/>
    </row>
    <row r="190" spans="1:15" ht="16.5" x14ac:dyDescent="0.3">
      <c r="A190" s="51"/>
      <c r="B190" s="51"/>
      <c r="C190" s="51"/>
      <c r="D190" s="52"/>
      <c r="E190" s="53"/>
      <c r="F190" s="52"/>
    </row>
    <row r="191" spans="1:15" ht="16.5" x14ac:dyDescent="0.3">
      <c r="A191" s="51"/>
      <c r="B191" s="51"/>
      <c r="C191" s="51"/>
      <c r="D191" s="52"/>
      <c r="E191" s="53"/>
      <c r="F191" s="52"/>
    </row>
    <row r="192" spans="1:15" ht="16.5" x14ac:dyDescent="0.3">
      <c r="A192" s="51"/>
      <c r="B192" s="51"/>
      <c r="C192" s="51"/>
      <c r="D192" s="52"/>
      <c r="E192" s="53"/>
      <c r="F192" s="52"/>
    </row>
    <row r="193" spans="1:6" ht="16.5" x14ac:dyDescent="0.3">
      <c r="A193" s="51"/>
      <c r="B193" s="51"/>
      <c r="C193" s="51"/>
      <c r="D193" s="52"/>
      <c r="E193" s="53"/>
      <c r="F193" s="52"/>
    </row>
    <row r="194" spans="1:6" ht="16.5" x14ac:dyDescent="0.3">
      <c r="A194" s="51"/>
      <c r="B194" s="51"/>
      <c r="C194" s="51"/>
      <c r="D194" s="52"/>
      <c r="E194" s="53"/>
      <c r="F194" s="52"/>
    </row>
    <row r="195" spans="1:6" ht="16.5" x14ac:dyDescent="0.3">
      <c r="A195" s="51"/>
      <c r="B195" s="51"/>
      <c r="C195" s="51"/>
      <c r="D195" s="52"/>
      <c r="E195" s="53"/>
      <c r="F195" s="52"/>
    </row>
    <row r="196" spans="1:6" ht="16.5" x14ac:dyDescent="0.3">
      <c r="A196" s="51"/>
      <c r="B196" s="51"/>
      <c r="C196" s="51"/>
      <c r="D196" s="52"/>
      <c r="E196" s="53"/>
      <c r="F196" s="52"/>
    </row>
    <row r="197" spans="1:6" ht="16.5" x14ac:dyDescent="0.3">
      <c r="A197" s="51"/>
      <c r="B197" s="51"/>
      <c r="C197" s="51"/>
      <c r="D197" s="52"/>
      <c r="E197" s="53"/>
      <c r="F197" s="52"/>
    </row>
    <row r="198" spans="1:6" ht="16.5" x14ac:dyDescent="0.3">
      <c r="A198" s="51"/>
      <c r="B198" s="51"/>
      <c r="C198" s="51"/>
      <c r="D198" s="52"/>
      <c r="E198" s="53"/>
      <c r="F198" s="52"/>
    </row>
    <row r="199" spans="1:6" ht="16.5" x14ac:dyDescent="0.3">
      <c r="A199" s="51"/>
      <c r="B199" s="51"/>
      <c r="C199" s="51"/>
      <c r="D199" s="52"/>
      <c r="E199" s="53"/>
      <c r="F199" s="52"/>
    </row>
    <row r="200" spans="1:6" ht="16.5" x14ac:dyDescent="0.3">
      <c r="A200" s="51"/>
      <c r="B200" s="51"/>
      <c r="C200" s="51"/>
      <c r="D200" s="52"/>
      <c r="E200" s="53"/>
      <c r="F200" s="52"/>
    </row>
    <row r="201" spans="1:6" ht="16.5" x14ac:dyDescent="0.3">
      <c r="A201" s="51"/>
      <c r="B201" s="51"/>
      <c r="C201" s="51"/>
      <c r="D201" s="52"/>
      <c r="E201" s="53"/>
      <c r="F201" s="52"/>
    </row>
    <row r="202" spans="1:6" ht="16.5" x14ac:dyDescent="0.3">
      <c r="A202" s="51"/>
      <c r="B202" s="51"/>
      <c r="C202" s="51"/>
      <c r="D202" s="52"/>
      <c r="E202" s="53"/>
      <c r="F202" s="52"/>
    </row>
    <row r="203" spans="1:6" ht="16.5" x14ac:dyDescent="0.3">
      <c r="A203" s="51"/>
      <c r="B203" s="51"/>
      <c r="C203" s="51"/>
      <c r="D203" s="52"/>
      <c r="E203" s="53"/>
      <c r="F203" s="52"/>
    </row>
    <row r="204" spans="1:6" ht="16.5" x14ac:dyDescent="0.3">
      <c r="A204" s="51"/>
      <c r="B204" s="51"/>
      <c r="C204" s="51"/>
      <c r="D204" s="52"/>
      <c r="E204" s="53"/>
      <c r="F204" s="52"/>
    </row>
    <row r="205" spans="1:6" ht="16.5" x14ac:dyDescent="0.3">
      <c r="A205" s="51"/>
      <c r="B205" s="51"/>
      <c r="C205" s="51"/>
      <c r="D205" s="52"/>
      <c r="E205" s="53"/>
      <c r="F205" s="52"/>
    </row>
    <row r="206" spans="1:6" ht="16.5" x14ac:dyDescent="0.3">
      <c r="A206" s="51"/>
      <c r="B206" s="51"/>
      <c r="C206" s="51"/>
      <c r="D206" s="52"/>
      <c r="E206" s="53"/>
      <c r="F206" s="52"/>
    </row>
    <row r="207" spans="1:6" ht="16.5" x14ac:dyDescent="0.3">
      <c r="A207" s="51"/>
      <c r="B207" s="51"/>
      <c r="C207" s="51"/>
      <c r="D207" s="52"/>
      <c r="E207" s="53"/>
      <c r="F207" s="52"/>
    </row>
    <row r="208" spans="1:6" ht="16.5" x14ac:dyDescent="0.3">
      <c r="A208" s="51"/>
      <c r="B208" s="51"/>
      <c r="C208" s="51"/>
      <c r="D208" s="52"/>
      <c r="E208" s="53"/>
      <c r="F208" s="52"/>
    </row>
    <row r="209" spans="1:6" ht="16.5" x14ac:dyDescent="0.3">
      <c r="A209" s="51"/>
      <c r="B209" s="51"/>
      <c r="C209" s="51"/>
      <c r="D209" s="52"/>
      <c r="E209" s="53"/>
      <c r="F209" s="52"/>
    </row>
    <row r="210" spans="1:6" ht="16.5" x14ac:dyDescent="0.3">
      <c r="A210" s="51"/>
      <c r="B210" s="51"/>
      <c r="C210" s="51"/>
      <c r="D210" s="52"/>
      <c r="E210" s="53"/>
      <c r="F210" s="52"/>
    </row>
    <row r="211" spans="1:6" ht="16.5" x14ac:dyDescent="0.3">
      <c r="A211" s="51"/>
      <c r="B211" s="51"/>
      <c r="C211" s="51"/>
      <c r="D211" s="52"/>
      <c r="E211" s="53"/>
      <c r="F211" s="52"/>
    </row>
    <row r="212" spans="1:6" ht="16.5" x14ac:dyDescent="0.3">
      <c r="A212" s="51"/>
      <c r="B212" s="51"/>
      <c r="C212" s="51"/>
      <c r="D212" s="52"/>
      <c r="E212" s="53"/>
      <c r="F212" s="52"/>
    </row>
    <row r="213" spans="1:6" ht="16.5" x14ac:dyDescent="0.3">
      <c r="A213" s="51"/>
      <c r="B213" s="51"/>
      <c r="C213" s="51"/>
      <c r="D213" s="52"/>
      <c r="E213" s="53"/>
      <c r="F213" s="52"/>
    </row>
    <row r="214" spans="1:6" ht="16.5" x14ac:dyDescent="0.3">
      <c r="A214" s="51"/>
      <c r="B214" s="51"/>
      <c r="C214" s="51"/>
      <c r="D214" s="52"/>
      <c r="E214" s="53"/>
      <c r="F214" s="52"/>
    </row>
    <row r="215" spans="1:6" ht="16.5" x14ac:dyDescent="0.3">
      <c r="A215" s="51"/>
      <c r="B215" s="51"/>
      <c r="C215" s="51"/>
      <c r="D215" s="52"/>
      <c r="E215" s="53"/>
      <c r="F215" s="52"/>
    </row>
    <row r="216" spans="1:6" ht="16.5" x14ac:dyDescent="0.3">
      <c r="A216" s="51"/>
      <c r="B216" s="51"/>
      <c r="C216" s="51"/>
      <c r="D216" s="52"/>
      <c r="E216" s="53"/>
      <c r="F216" s="52"/>
    </row>
    <row r="217" spans="1:6" ht="16.5" x14ac:dyDescent="0.3">
      <c r="A217" s="51"/>
      <c r="B217" s="51"/>
      <c r="C217" s="51"/>
      <c r="D217" s="52"/>
      <c r="E217" s="53"/>
      <c r="F217" s="52"/>
    </row>
    <row r="218" spans="1:6" ht="16.5" x14ac:dyDescent="0.3">
      <c r="A218" s="51"/>
      <c r="B218" s="51"/>
      <c r="C218" s="51"/>
      <c r="D218" s="52"/>
      <c r="E218" s="53"/>
      <c r="F218" s="52"/>
    </row>
    <row r="219" spans="1:6" ht="16.5" x14ac:dyDescent="0.3">
      <c r="A219" s="51"/>
      <c r="B219" s="51"/>
      <c r="C219" s="51"/>
      <c r="D219" s="52"/>
      <c r="E219" s="53"/>
      <c r="F219" s="52"/>
    </row>
    <row r="220" spans="1:6" ht="16.5" x14ac:dyDescent="0.3">
      <c r="A220" s="51"/>
      <c r="B220" s="51"/>
      <c r="C220" s="51"/>
      <c r="D220" s="52"/>
      <c r="E220" s="53"/>
      <c r="F220" s="52"/>
    </row>
    <row r="221" spans="1:6" ht="16.5" x14ac:dyDescent="0.3">
      <c r="A221" s="51"/>
      <c r="B221" s="51"/>
      <c r="C221" s="51"/>
      <c r="D221" s="52"/>
      <c r="E221" s="53"/>
      <c r="F221" s="52"/>
    </row>
    <row r="222" spans="1:6" ht="16.5" x14ac:dyDescent="0.3">
      <c r="A222" s="51"/>
      <c r="B222" s="51"/>
      <c r="C222" s="51"/>
      <c r="D222" s="52"/>
      <c r="E222" s="53"/>
      <c r="F222" s="52"/>
    </row>
    <row r="223" spans="1:6" ht="16.5" x14ac:dyDescent="0.3">
      <c r="A223" s="51"/>
      <c r="B223" s="51"/>
      <c r="C223" s="51"/>
      <c r="D223" s="52"/>
      <c r="E223" s="53"/>
      <c r="F223" s="52"/>
    </row>
    <row r="224" spans="1:6" ht="16.5" x14ac:dyDescent="0.3">
      <c r="A224" s="51"/>
      <c r="B224" s="51"/>
      <c r="C224" s="51"/>
      <c r="D224" s="52"/>
      <c r="E224" s="53"/>
      <c r="F224" s="52"/>
    </row>
    <row r="225" spans="1:6" ht="16.5" x14ac:dyDescent="0.3">
      <c r="A225" s="51"/>
      <c r="B225" s="51"/>
      <c r="C225" s="51"/>
      <c r="D225" s="52"/>
      <c r="E225" s="53"/>
      <c r="F225" s="52"/>
    </row>
    <row r="226" spans="1:6" ht="16.5" x14ac:dyDescent="0.3">
      <c r="A226" s="51"/>
      <c r="B226" s="51"/>
      <c r="C226" s="51"/>
      <c r="D226" s="52"/>
      <c r="E226" s="53"/>
      <c r="F226" s="52"/>
    </row>
    <row r="227" spans="1:6" ht="16.5" x14ac:dyDescent="0.3">
      <c r="A227" s="51"/>
      <c r="B227" s="51"/>
      <c r="C227" s="51"/>
      <c r="D227" s="52"/>
      <c r="E227" s="53"/>
      <c r="F227" s="52"/>
    </row>
    <row r="228" spans="1:6" ht="16.5" x14ac:dyDescent="0.3">
      <c r="A228" s="51"/>
      <c r="B228" s="51"/>
      <c r="C228" s="51"/>
      <c r="D228" s="52"/>
      <c r="E228" s="53"/>
      <c r="F228" s="52"/>
    </row>
    <row r="229" spans="1:6" ht="16.5" x14ac:dyDescent="0.3">
      <c r="A229" s="51"/>
      <c r="B229" s="51"/>
      <c r="C229" s="51"/>
      <c r="D229" s="52"/>
      <c r="E229" s="53"/>
      <c r="F229" s="52"/>
    </row>
    <row r="230" spans="1:6" ht="16.5" x14ac:dyDescent="0.3">
      <c r="A230" s="51"/>
      <c r="B230" s="51"/>
      <c r="C230" s="51"/>
      <c r="D230" s="52"/>
      <c r="E230" s="53"/>
      <c r="F230" s="52"/>
    </row>
    <row r="231" spans="1:6" ht="16.5" x14ac:dyDescent="0.3">
      <c r="A231" s="51"/>
      <c r="B231" s="51"/>
      <c r="C231" s="51"/>
      <c r="D231" s="52"/>
      <c r="E231" s="53"/>
      <c r="F231" s="52"/>
    </row>
    <row r="232" spans="1:6" ht="16.5" x14ac:dyDescent="0.3">
      <c r="A232" s="51"/>
      <c r="B232" s="51"/>
      <c r="C232" s="51"/>
      <c r="D232" s="52"/>
      <c r="E232" s="53"/>
      <c r="F232" s="52"/>
    </row>
    <row r="233" spans="1:6" ht="16.5" x14ac:dyDescent="0.3">
      <c r="A233" s="51"/>
      <c r="B233" s="51"/>
      <c r="C233" s="51"/>
      <c r="D233" s="52"/>
      <c r="E233" s="53"/>
      <c r="F233" s="52"/>
    </row>
    <row r="234" spans="1:6" ht="16.5" x14ac:dyDescent="0.3">
      <c r="A234" s="51"/>
      <c r="B234" s="51"/>
      <c r="C234" s="51"/>
      <c r="D234" s="52"/>
      <c r="E234" s="53"/>
      <c r="F234" s="52"/>
    </row>
    <row r="235" spans="1:6" ht="16.5" x14ac:dyDescent="0.3">
      <c r="A235" s="51"/>
      <c r="B235" s="51"/>
      <c r="C235" s="51"/>
      <c r="D235" s="52"/>
      <c r="E235" s="53"/>
      <c r="F235" s="52"/>
    </row>
    <row r="236" spans="1:6" ht="16.5" x14ac:dyDescent="0.3">
      <c r="A236" s="51"/>
      <c r="B236" s="51"/>
      <c r="C236" s="51"/>
      <c r="D236" s="52"/>
      <c r="E236" s="53"/>
      <c r="F236" s="52"/>
    </row>
    <row r="237" spans="1:6" ht="16.5" x14ac:dyDescent="0.3">
      <c r="A237" s="51"/>
      <c r="B237" s="51"/>
      <c r="C237" s="51"/>
      <c r="D237" s="52"/>
      <c r="E237" s="53"/>
      <c r="F237" s="52"/>
    </row>
    <row r="238" spans="1:6" ht="16.5" x14ac:dyDescent="0.3">
      <c r="A238" s="51"/>
      <c r="B238" s="51"/>
      <c r="C238" s="51"/>
      <c r="D238" s="52"/>
      <c r="E238" s="53"/>
      <c r="F238" s="52"/>
    </row>
    <row r="239" spans="1:6" ht="16.5" x14ac:dyDescent="0.3">
      <c r="A239" s="51"/>
      <c r="B239" s="51"/>
      <c r="C239" s="51"/>
      <c r="D239" s="52"/>
      <c r="E239" s="53"/>
      <c r="F239" s="52"/>
    </row>
    <row r="240" spans="1:6" ht="16.5" x14ac:dyDescent="0.3">
      <c r="A240" s="51"/>
      <c r="B240" s="51"/>
      <c r="C240" s="51"/>
      <c r="D240" s="52"/>
      <c r="E240" s="53"/>
      <c r="F240" s="52"/>
    </row>
    <row r="241" spans="1:6" ht="16.5" x14ac:dyDescent="0.3">
      <c r="A241" s="51"/>
      <c r="B241" s="51"/>
      <c r="C241" s="51"/>
      <c r="D241" s="52"/>
      <c r="E241" s="53"/>
      <c r="F241" s="52"/>
    </row>
    <row r="242" spans="1:6" ht="16.5" x14ac:dyDescent="0.3">
      <c r="A242" s="51"/>
      <c r="B242" s="51"/>
      <c r="C242" s="51"/>
      <c r="D242" s="52"/>
      <c r="E242" s="53"/>
      <c r="F242" s="52"/>
    </row>
    <row r="243" spans="1:6" ht="16.5" x14ac:dyDescent="0.3">
      <c r="A243" s="51"/>
      <c r="B243" s="51"/>
      <c r="C243" s="51"/>
      <c r="D243" s="52"/>
      <c r="E243" s="53"/>
      <c r="F243" s="52"/>
    </row>
    <row r="244" spans="1:6" ht="16.5" x14ac:dyDescent="0.3">
      <c r="A244" s="51"/>
      <c r="B244" s="51"/>
      <c r="C244" s="51"/>
      <c r="D244" s="52"/>
      <c r="E244" s="53"/>
      <c r="F244" s="52"/>
    </row>
    <row r="245" spans="1:6" ht="16.5" x14ac:dyDescent="0.3">
      <c r="A245" s="51"/>
      <c r="B245" s="51"/>
      <c r="C245" s="51"/>
      <c r="D245" s="52"/>
      <c r="E245" s="53"/>
      <c r="F245" s="52"/>
    </row>
    <row r="246" spans="1:6" ht="16.5" x14ac:dyDescent="0.3">
      <c r="A246" s="51"/>
      <c r="B246" s="51"/>
      <c r="C246" s="51"/>
      <c r="D246" s="52"/>
      <c r="E246" s="53"/>
      <c r="F246" s="52"/>
    </row>
    <row r="247" spans="1:6" ht="16.5" x14ac:dyDescent="0.3">
      <c r="A247" s="51"/>
      <c r="B247" s="51"/>
      <c r="C247" s="51"/>
      <c r="D247" s="52"/>
      <c r="E247" s="53"/>
      <c r="F247" s="52"/>
    </row>
    <row r="248" spans="1:6" ht="16.5" x14ac:dyDescent="0.3">
      <c r="A248" s="51"/>
      <c r="B248" s="51"/>
      <c r="C248" s="51"/>
      <c r="D248" s="52"/>
      <c r="E248" s="53"/>
      <c r="F248" s="52"/>
    </row>
    <row r="249" spans="1:6" ht="16.5" x14ac:dyDescent="0.3">
      <c r="A249" s="51"/>
      <c r="B249" s="51"/>
      <c r="C249" s="51"/>
      <c r="D249" s="52"/>
      <c r="E249" s="53"/>
      <c r="F249" s="52"/>
    </row>
    <row r="250" spans="1:6" ht="16.5" x14ac:dyDescent="0.3">
      <c r="A250" s="51"/>
      <c r="B250" s="51"/>
      <c r="C250" s="51"/>
      <c r="D250" s="52"/>
      <c r="E250" s="53"/>
      <c r="F250" s="52"/>
    </row>
    <row r="251" spans="1:6" ht="16.5" x14ac:dyDescent="0.3">
      <c r="A251" s="51"/>
      <c r="B251" s="51"/>
      <c r="C251" s="51"/>
      <c r="D251" s="52"/>
      <c r="E251" s="53"/>
      <c r="F251" s="52"/>
    </row>
    <row r="252" spans="1:6" ht="16.5" x14ac:dyDescent="0.3">
      <c r="A252" s="51"/>
      <c r="B252" s="51"/>
      <c r="C252" s="51"/>
      <c r="D252" s="52"/>
      <c r="E252" s="53"/>
      <c r="F252" s="52"/>
    </row>
    <row r="253" spans="1:6" ht="16.5" x14ac:dyDescent="0.3">
      <c r="A253" s="51"/>
      <c r="B253" s="51"/>
      <c r="C253" s="51"/>
      <c r="D253" s="52"/>
      <c r="E253" s="53"/>
      <c r="F253" s="52"/>
    </row>
    <row r="254" spans="1:6" ht="16.5" x14ac:dyDescent="0.3">
      <c r="A254" s="51"/>
      <c r="B254" s="51"/>
      <c r="C254" s="51"/>
      <c r="D254" s="52"/>
      <c r="E254" s="53"/>
      <c r="F254" s="52"/>
    </row>
    <row r="255" spans="1:6" ht="16.5" x14ac:dyDescent="0.3">
      <c r="A255" s="51"/>
      <c r="B255" s="51"/>
      <c r="C255" s="51"/>
      <c r="D255" s="52"/>
      <c r="E255" s="53"/>
      <c r="F255" s="52"/>
    </row>
    <row r="256" spans="1:6" ht="16.5" x14ac:dyDescent="0.3">
      <c r="A256" s="51"/>
      <c r="B256" s="51"/>
      <c r="C256" s="51"/>
      <c r="D256" s="52"/>
      <c r="E256" s="53"/>
      <c r="F256" s="52"/>
    </row>
    <row r="257" spans="1:6" ht="16.5" x14ac:dyDescent="0.3">
      <c r="A257" s="51"/>
      <c r="B257" s="51"/>
      <c r="C257" s="51"/>
      <c r="D257" s="52"/>
      <c r="E257" s="53"/>
      <c r="F257" s="52"/>
    </row>
    <row r="258" spans="1:6" ht="16.5" x14ac:dyDescent="0.3">
      <c r="A258" s="51"/>
      <c r="B258" s="51"/>
      <c r="C258" s="51"/>
      <c r="D258" s="52"/>
      <c r="E258" s="53"/>
      <c r="F258" s="52"/>
    </row>
    <row r="259" spans="1:6" ht="16.5" x14ac:dyDescent="0.3">
      <c r="A259" s="51"/>
      <c r="B259" s="51"/>
      <c r="C259" s="51"/>
      <c r="D259" s="52"/>
      <c r="E259" s="53"/>
      <c r="F259" s="52"/>
    </row>
    <row r="260" spans="1:6" ht="16.5" x14ac:dyDescent="0.3">
      <c r="A260" s="51"/>
      <c r="B260" s="51"/>
      <c r="C260" s="51"/>
      <c r="D260" s="52"/>
      <c r="E260" s="53"/>
      <c r="F260" s="52"/>
    </row>
    <row r="261" spans="1:6" ht="16.5" x14ac:dyDescent="0.3">
      <c r="A261" s="51"/>
      <c r="B261" s="51"/>
      <c r="C261" s="51"/>
      <c r="D261" s="52"/>
      <c r="E261" s="53"/>
      <c r="F261" s="52"/>
    </row>
    <row r="262" spans="1:6" ht="16.5" x14ac:dyDescent="0.3">
      <c r="A262" s="51"/>
      <c r="B262" s="51"/>
      <c r="C262" s="51"/>
      <c r="D262" s="52"/>
      <c r="E262" s="53"/>
      <c r="F262" s="52"/>
    </row>
    <row r="263" spans="1:6" ht="16.5" x14ac:dyDescent="0.3">
      <c r="A263" s="51"/>
      <c r="B263" s="51"/>
      <c r="C263" s="51"/>
      <c r="D263" s="52"/>
      <c r="E263" s="53"/>
      <c r="F263" s="52"/>
    </row>
    <row r="264" spans="1:6" ht="16.5" x14ac:dyDescent="0.3">
      <c r="A264" s="51"/>
      <c r="B264" s="51"/>
      <c r="C264" s="51"/>
      <c r="D264" s="52"/>
      <c r="E264" s="53"/>
      <c r="F264" s="52"/>
    </row>
    <row r="265" spans="1:6" ht="16.5" x14ac:dyDescent="0.3">
      <c r="A265" s="51"/>
      <c r="B265" s="51"/>
      <c r="C265" s="51"/>
      <c r="D265" s="52"/>
      <c r="E265" s="53"/>
      <c r="F265" s="52"/>
    </row>
    <row r="266" spans="1:6" ht="16.5" x14ac:dyDescent="0.3">
      <c r="A266" s="51"/>
      <c r="B266" s="51"/>
      <c r="C266" s="51"/>
      <c r="D266" s="52"/>
      <c r="E266" s="53"/>
      <c r="F266" s="52"/>
    </row>
    <row r="267" spans="1:6" ht="16.5" x14ac:dyDescent="0.3">
      <c r="A267" s="51"/>
      <c r="B267" s="51"/>
      <c r="C267" s="51"/>
      <c r="D267" s="52"/>
      <c r="E267" s="53"/>
      <c r="F267" s="52"/>
    </row>
    <row r="268" spans="1:6" ht="16.5" x14ac:dyDescent="0.3">
      <c r="A268" s="51"/>
      <c r="B268" s="51"/>
      <c r="C268" s="51"/>
      <c r="D268" s="52"/>
      <c r="E268" s="53"/>
      <c r="F268" s="52"/>
    </row>
    <row r="269" spans="1:6" ht="16.5" x14ac:dyDescent="0.3">
      <c r="A269" s="51"/>
      <c r="B269" s="51"/>
      <c r="C269" s="51"/>
      <c r="D269" s="52"/>
      <c r="E269" s="53"/>
      <c r="F269" s="52"/>
    </row>
    <row r="270" spans="1:6" ht="16.5" x14ac:dyDescent="0.3">
      <c r="A270" s="51"/>
      <c r="B270" s="51"/>
      <c r="C270" s="51"/>
      <c r="D270" s="52"/>
      <c r="E270" s="53"/>
      <c r="F270" s="52"/>
    </row>
    <row r="271" spans="1:6" ht="16.5" x14ac:dyDescent="0.3">
      <c r="A271" s="51"/>
      <c r="B271" s="51"/>
      <c r="C271" s="51"/>
      <c r="D271" s="52"/>
      <c r="E271" s="53"/>
      <c r="F271" s="52"/>
    </row>
    <row r="272" spans="1:6" ht="16.5" x14ac:dyDescent="0.3">
      <c r="A272" s="51"/>
      <c r="B272" s="51"/>
      <c r="C272" s="51"/>
      <c r="D272" s="52"/>
      <c r="E272" s="53"/>
      <c r="F272" s="52"/>
    </row>
    <row r="273" spans="1:6" ht="16.5" x14ac:dyDescent="0.3">
      <c r="A273" s="51"/>
      <c r="B273" s="51"/>
      <c r="C273" s="51"/>
      <c r="D273" s="52"/>
      <c r="E273" s="53"/>
      <c r="F273" s="52"/>
    </row>
    <row r="274" spans="1:6" ht="16.5" x14ac:dyDescent="0.3">
      <c r="A274" s="51"/>
      <c r="B274" s="51"/>
      <c r="C274" s="51"/>
      <c r="D274" s="52"/>
      <c r="E274" s="53"/>
      <c r="F274" s="52"/>
    </row>
    <row r="275" spans="1:6" ht="16.5" x14ac:dyDescent="0.3">
      <c r="A275" s="51"/>
      <c r="B275" s="51"/>
      <c r="C275" s="51"/>
      <c r="D275" s="52"/>
      <c r="E275" s="53"/>
      <c r="F275" s="52"/>
    </row>
    <row r="276" spans="1:6" ht="16.5" x14ac:dyDescent="0.3">
      <c r="A276" s="51"/>
      <c r="B276" s="51"/>
      <c r="C276" s="51"/>
      <c r="D276" s="52"/>
      <c r="E276" s="53"/>
      <c r="F276" s="52"/>
    </row>
    <row r="277" spans="1:6" ht="16.5" x14ac:dyDescent="0.3">
      <c r="A277" s="51"/>
      <c r="B277" s="51"/>
      <c r="C277" s="51"/>
      <c r="D277" s="52"/>
      <c r="E277" s="53"/>
      <c r="F277" s="52"/>
    </row>
    <row r="278" spans="1:6" ht="16.5" x14ac:dyDescent="0.3">
      <c r="A278" s="51"/>
      <c r="B278" s="51"/>
      <c r="C278" s="51"/>
      <c r="D278" s="52"/>
      <c r="E278" s="53"/>
      <c r="F278" s="52"/>
    </row>
    <row r="279" spans="1:6" ht="16.5" x14ac:dyDescent="0.3">
      <c r="A279" s="51"/>
      <c r="B279" s="51"/>
      <c r="C279" s="51"/>
      <c r="D279" s="52"/>
      <c r="E279" s="53"/>
      <c r="F279" s="52"/>
    </row>
    <row r="280" spans="1:6" ht="16.5" x14ac:dyDescent="0.3">
      <c r="A280" s="51"/>
      <c r="B280" s="51"/>
      <c r="C280" s="51"/>
      <c r="D280" s="52"/>
      <c r="E280" s="53"/>
      <c r="F280" s="52"/>
    </row>
    <row r="281" spans="1:6" ht="16.5" x14ac:dyDescent="0.3">
      <c r="A281" s="51"/>
      <c r="B281" s="51"/>
      <c r="C281" s="51"/>
      <c r="D281" s="52"/>
      <c r="E281" s="53"/>
      <c r="F281" s="52"/>
    </row>
    <row r="282" spans="1:6" ht="16.5" x14ac:dyDescent="0.3">
      <c r="A282" s="51"/>
      <c r="B282" s="51"/>
      <c r="C282" s="51"/>
      <c r="D282" s="52"/>
      <c r="E282" s="53"/>
      <c r="F282" s="52"/>
    </row>
    <row r="283" spans="1:6" ht="16.5" x14ac:dyDescent="0.3">
      <c r="A283" s="51"/>
      <c r="B283" s="51"/>
      <c r="C283" s="51"/>
      <c r="D283" s="52"/>
      <c r="E283" s="53"/>
      <c r="F283" s="52"/>
    </row>
    <row r="284" spans="1:6" ht="16.5" x14ac:dyDescent="0.3">
      <c r="A284" s="51"/>
      <c r="B284" s="51"/>
      <c r="C284" s="51"/>
      <c r="D284" s="52"/>
      <c r="E284" s="53"/>
      <c r="F284" s="52"/>
    </row>
    <row r="285" spans="1:6" ht="16.5" x14ac:dyDescent="0.3">
      <c r="A285" s="51"/>
      <c r="B285" s="51"/>
      <c r="C285" s="51"/>
      <c r="D285" s="52"/>
      <c r="E285" s="53"/>
      <c r="F285" s="52"/>
    </row>
    <row r="286" spans="1:6" ht="16.5" x14ac:dyDescent="0.3">
      <c r="A286" s="51"/>
      <c r="B286" s="51"/>
      <c r="C286" s="51"/>
      <c r="D286" s="52"/>
      <c r="E286" s="53"/>
      <c r="F286" s="52"/>
    </row>
    <row r="287" spans="1:6" ht="16.5" x14ac:dyDescent="0.3">
      <c r="A287" s="51"/>
      <c r="B287" s="51"/>
      <c r="C287" s="51"/>
      <c r="D287" s="52"/>
      <c r="E287" s="53"/>
      <c r="F287" s="52"/>
    </row>
    <row r="288" spans="1:6" ht="16.5" x14ac:dyDescent="0.3">
      <c r="A288" s="51"/>
      <c r="B288" s="51"/>
      <c r="C288" s="51"/>
      <c r="D288" s="52"/>
      <c r="E288" s="53"/>
      <c r="F288" s="52"/>
    </row>
    <row r="289" spans="1:6" ht="16.5" x14ac:dyDescent="0.3">
      <c r="A289" s="51"/>
      <c r="B289" s="51"/>
      <c r="C289" s="51"/>
      <c r="D289" s="52"/>
      <c r="E289" s="53"/>
      <c r="F289" s="52"/>
    </row>
    <row r="290" spans="1:6" ht="16.5" x14ac:dyDescent="0.3">
      <c r="A290" s="51"/>
      <c r="B290" s="51"/>
      <c r="C290" s="51"/>
      <c r="D290" s="52"/>
      <c r="E290" s="53"/>
      <c r="F290" s="52"/>
    </row>
    <row r="291" spans="1:6" ht="16.5" x14ac:dyDescent="0.3">
      <c r="A291" s="51"/>
      <c r="B291" s="51"/>
      <c r="C291" s="51"/>
      <c r="D291" s="52"/>
      <c r="E291" s="53"/>
      <c r="F291" s="52"/>
    </row>
    <row r="292" spans="1:6" ht="16.5" x14ac:dyDescent="0.3">
      <c r="A292" s="51"/>
      <c r="B292" s="51"/>
      <c r="C292" s="51"/>
      <c r="D292" s="52"/>
      <c r="E292" s="53"/>
      <c r="F292" s="52"/>
    </row>
    <row r="293" spans="1:6" ht="16.5" x14ac:dyDescent="0.3">
      <c r="A293" s="51"/>
      <c r="B293" s="51"/>
      <c r="C293" s="51"/>
      <c r="D293" s="52"/>
      <c r="E293" s="53"/>
      <c r="F293" s="52"/>
    </row>
    <row r="294" spans="1:6" ht="16.5" x14ac:dyDescent="0.3">
      <c r="A294" s="51"/>
      <c r="B294" s="51"/>
      <c r="C294" s="51"/>
      <c r="D294" s="52"/>
      <c r="E294" s="53"/>
      <c r="F294" s="52"/>
    </row>
    <row r="295" spans="1:6" ht="16.5" x14ac:dyDescent="0.3">
      <c r="A295" s="51"/>
      <c r="B295" s="51"/>
      <c r="C295" s="51"/>
      <c r="D295" s="52"/>
      <c r="E295" s="53"/>
      <c r="F295" s="52"/>
    </row>
    <row r="296" spans="1:6" ht="16.5" x14ac:dyDescent="0.3">
      <c r="A296" s="51"/>
      <c r="B296" s="51"/>
      <c r="C296" s="51"/>
      <c r="D296" s="52"/>
      <c r="E296" s="53"/>
      <c r="F296" s="52"/>
    </row>
    <row r="297" spans="1:6" ht="16.5" x14ac:dyDescent="0.3">
      <c r="A297" s="51"/>
      <c r="B297" s="51"/>
      <c r="C297" s="51"/>
      <c r="D297" s="52"/>
      <c r="E297" s="53"/>
      <c r="F297" s="52"/>
    </row>
    <row r="298" spans="1:6" ht="16.5" x14ac:dyDescent="0.3">
      <c r="A298" s="51"/>
      <c r="B298" s="51"/>
      <c r="C298" s="51"/>
      <c r="D298" s="52"/>
      <c r="E298" s="53"/>
      <c r="F298" s="52"/>
    </row>
    <row r="299" spans="1:6" ht="16.5" x14ac:dyDescent="0.3">
      <c r="A299" s="51"/>
      <c r="B299" s="51"/>
      <c r="C299" s="51"/>
      <c r="D299" s="52"/>
      <c r="E299" s="53"/>
      <c r="F299" s="52"/>
    </row>
    <row r="300" spans="1:6" ht="16.5" x14ac:dyDescent="0.3">
      <c r="A300" s="51"/>
      <c r="B300" s="51"/>
      <c r="C300" s="51"/>
      <c r="D300" s="52"/>
      <c r="E300" s="53"/>
      <c r="F300" s="52"/>
    </row>
    <row r="301" spans="1:6" ht="16.5" x14ac:dyDescent="0.3">
      <c r="A301" s="51"/>
      <c r="B301" s="51"/>
      <c r="C301" s="51"/>
      <c r="D301" s="52"/>
      <c r="E301" s="53"/>
      <c r="F301" s="52"/>
    </row>
    <row r="302" spans="1:6" ht="16.5" x14ac:dyDescent="0.3">
      <c r="A302" s="51"/>
      <c r="B302" s="51"/>
      <c r="C302" s="51"/>
      <c r="D302" s="52"/>
      <c r="E302" s="53"/>
      <c r="F302" s="52"/>
    </row>
    <row r="303" spans="1:6" ht="16.5" x14ac:dyDescent="0.3">
      <c r="A303" s="51"/>
      <c r="B303" s="51"/>
      <c r="C303" s="51"/>
      <c r="D303" s="52"/>
      <c r="E303" s="53"/>
      <c r="F303" s="52"/>
    </row>
    <row r="304" spans="1:6" ht="16.5" x14ac:dyDescent="0.3">
      <c r="A304" s="51"/>
      <c r="B304" s="51"/>
      <c r="C304" s="51"/>
      <c r="D304" s="52"/>
      <c r="E304" s="53"/>
      <c r="F304" s="52"/>
    </row>
    <row r="305" spans="1:6" ht="16.5" x14ac:dyDescent="0.3">
      <c r="A305" s="51"/>
      <c r="B305" s="51"/>
      <c r="C305" s="51"/>
      <c r="D305" s="52"/>
      <c r="E305" s="53"/>
      <c r="F305" s="52"/>
    </row>
    <row r="306" spans="1:6" ht="16.5" x14ac:dyDescent="0.3">
      <c r="A306" s="51"/>
      <c r="B306" s="51"/>
      <c r="C306" s="51"/>
      <c r="D306" s="52"/>
      <c r="E306" s="53"/>
      <c r="F306" s="52"/>
    </row>
    <row r="307" spans="1:6" ht="16.5" x14ac:dyDescent="0.3">
      <c r="A307" s="51"/>
      <c r="B307" s="51"/>
      <c r="C307" s="51"/>
      <c r="D307" s="52"/>
      <c r="E307" s="53"/>
      <c r="F307" s="52"/>
    </row>
    <row r="308" spans="1:6" ht="16.5" x14ac:dyDescent="0.3">
      <c r="A308" s="51"/>
      <c r="B308" s="51"/>
      <c r="C308" s="51"/>
      <c r="D308" s="52"/>
      <c r="E308" s="53"/>
      <c r="F308" s="52"/>
    </row>
    <row r="309" spans="1:6" ht="16.5" x14ac:dyDescent="0.3">
      <c r="A309" s="51"/>
      <c r="B309" s="51"/>
      <c r="C309" s="51"/>
      <c r="D309" s="52"/>
      <c r="E309" s="53"/>
      <c r="F309" s="52"/>
    </row>
    <row r="310" spans="1:6" ht="16.5" x14ac:dyDescent="0.3">
      <c r="A310" s="51"/>
      <c r="B310" s="51"/>
      <c r="C310" s="51"/>
      <c r="D310" s="52"/>
      <c r="E310" s="53"/>
      <c r="F310" s="52"/>
    </row>
    <row r="311" spans="1:6" ht="16.5" x14ac:dyDescent="0.3">
      <c r="A311" s="51"/>
      <c r="B311" s="51"/>
      <c r="C311" s="51"/>
      <c r="D311" s="52"/>
      <c r="E311" s="53"/>
      <c r="F311" s="52"/>
    </row>
    <row r="312" spans="1:6" ht="16.5" x14ac:dyDescent="0.3">
      <c r="A312" s="51"/>
      <c r="B312" s="51"/>
      <c r="C312" s="51"/>
      <c r="D312" s="52"/>
      <c r="E312" s="53"/>
      <c r="F312" s="52"/>
    </row>
    <row r="313" spans="1:6" ht="16.5" x14ac:dyDescent="0.3">
      <c r="A313" s="51"/>
      <c r="B313" s="51"/>
      <c r="C313" s="51"/>
      <c r="D313" s="52"/>
      <c r="E313" s="53"/>
      <c r="F313" s="52"/>
    </row>
    <row r="314" spans="1:6" ht="16.5" x14ac:dyDescent="0.3">
      <c r="A314" s="51"/>
      <c r="B314" s="51"/>
      <c r="C314" s="51"/>
      <c r="D314" s="52"/>
      <c r="E314" s="53"/>
      <c r="F314" s="52"/>
    </row>
    <row r="315" spans="1:6" ht="16.5" x14ac:dyDescent="0.3">
      <c r="A315" s="51"/>
      <c r="B315" s="51"/>
      <c r="C315" s="51"/>
      <c r="D315" s="52"/>
      <c r="E315" s="53"/>
      <c r="F315" s="52"/>
    </row>
    <row r="316" spans="1:6" ht="16.5" x14ac:dyDescent="0.3">
      <c r="A316" s="51"/>
      <c r="B316" s="51"/>
      <c r="C316" s="51"/>
      <c r="D316" s="52"/>
      <c r="E316" s="53"/>
      <c r="F316" s="52"/>
    </row>
    <row r="317" spans="1:6" ht="16.5" x14ac:dyDescent="0.3">
      <c r="A317" s="51"/>
      <c r="B317" s="51"/>
      <c r="C317" s="51"/>
      <c r="D317" s="52"/>
      <c r="E317" s="53"/>
      <c r="F317" s="52"/>
    </row>
    <row r="318" spans="1:6" ht="16.5" x14ac:dyDescent="0.3">
      <c r="A318" s="51"/>
      <c r="B318" s="51"/>
      <c r="C318" s="51"/>
      <c r="D318" s="52"/>
      <c r="E318" s="53"/>
      <c r="F318" s="52"/>
    </row>
    <row r="319" spans="1:6" ht="16.5" x14ac:dyDescent="0.3">
      <c r="A319" s="51"/>
      <c r="B319" s="51"/>
      <c r="C319" s="51"/>
      <c r="D319" s="52"/>
      <c r="E319" s="53"/>
      <c r="F319" s="52"/>
    </row>
    <row r="320" spans="1:6" ht="16.5" x14ac:dyDescent="0.3">
      <c r="A320" s="51"/>
      <c r="B320" s="51"/>
      <c r="C320" s="51"/>
      <c r="D320" s="52"/>
      <c r="E320" s="53"/>
      <c r="F320" s="52"/>
    </row>
    <row r="321" spans="1:6" ht="16.5" x14ac:dyDescent="0.3">
      <c r="A321" s="51"/>
      <c r="B321" s="51"/>
      <c r="C321" s="51"/>
      <c r="D321" s="52"/>
      <c r="E321" s="53"/>
      <c r="F321" s="52"/>
    </row>
    <row r="322" spans="1:6" ht="16.5" x14ac:dyDescent="0.3">
      <c r="A322" s="51"/>
      <c r="B322" s="51"/>
      <c r="C322" s="51"/>
      <c r="D322" s="52"/>
      <c r="E322" s="53"/>
      <c r="F322" s="52"/>
    </row>
    <row r="323" spans="1:6" ht="16.5" x14ac:dyDescent="0.3">
      <c r="A323" s="51"/>
      <c r="B323" s="51"/>
      <c r="C323" s="51"/>
      <c r="D323" s="52"/>
      <c r="E323" s="53"/>
      <c r="F323" s="52"/>
    </row>
    <row r="324" spans="1:6" ht="16.5" x14ac:dyDescent="0.3">
      <c r="A324" s="51"/>
      <c r="B324" s="51"/>
      <c r="C324" s="51"/>
      <c r="D324" s="52"/>
      <c r="E324" s="53"/>
      <c r="F324" s="52"/>
    </row>
    <row r="325" spans="1:6" ht="16.5" x14ac:dyDescent="0.3">
      <c r="A325" s="51"/>
      <c r="B325" s="51"/>
      <c r="C325" s="51"/>
      <c r="D325" s="52"/>
      <c r="E325" s="53"/>
      <c r="F325" s="52"/>
    </row>
    <row r="326" spans="1:6" ht="16.5" x14ac:dyDescent="0.3">
      <c r="A326" s="51"/>
      <c r="B326" s="51"/>
      <c r="C326" s="51"/>
      <c r="D326" s="52"/>
      <c r="E326" s="53"/>
      <c r="F326" s="52"/>
    </row>
    <row r="327" spans="1:6" ht="16.5" x14ac:dyDescent="0.3">
      <c r="A327" s="51"/>
      <c r="B327" s="51"/>
      <c r="C327" s="51"/>
      <c r="D327" s="52"/>
      <c r="E327" s="53"/>
      <c r="F327" s="52"/>
    </row>
    <row r="328" spans="1:6" ht="16.5" x14ac:dyDescent="0.3">
      <c r="A328" s="51"/>
      <c r="B328" s="51"/>
      <c r="C328" s="51"/>
      <c r="D328" s="52"/>
      <c r="E328" s="53"/>
      <c r="F328" s="52"/>
    </row>
    <row r="329" spans="1:6" ht="16.5" x14ac:dyDescent="0.3">
      <c r="A329" s="51"/>
      <c r="B329" s="51"/>
      <c r="C329" s="51"/>
      <c r="D329" s="52"/>
      <c r="E329" s="53"/>
      <c r="F329" s="52"/>
    </row>
    <row r="330" spans="1:6" ht="16.5" x14ac:dyDescent="0.3">
      <c r="A330" s="51"/>
      <c r="B330" s="51"/>
      <c r="C330" s="51"/>
      <c r="D330" s="52"/>
      <c r="E330" s="53"/>
      <c r="F330" s="52"/>
    </row>
    <row r="331" spans="1:6" ht="16.5" x14ac:dyDescent="0.3">
      <c r="A331" s="51"/>
      <c r="B331" s="51"/>
      <c r="C331" s="51"/>
      <c r="D331" s="52"/>
      <c r="E331" s="53"/>
      <c r="F331" s="52"/>
    </row>
    <row r="332" spans="1:6" ht="16.5" x14ac:dyDescent="0.3">
      <c r="A332" s="51"/>
      <c r="B332" s="51"/>
      <c r="C332" s="51"/>
      <c r="D332" s="52"/>
      <c r="E332" s="53"/>
      <c r="F332" s="52"/>
    </row>
    <row r="333" spans="1:6" ht="16.5" x14ac:dyDescent="0.3">
      <c r="A333" s="51"/>
      <c r="B333" s="51"/>
      <c r="C333" s="51"/>
      <c r="D333" s="52"/>
      <c r="E333" s="53"/>
      <c r="F333" s="52"/>
    </row>
    <row r="334" spans="1:6" ht="16.5" x14ac:dyDescent="0.3">
      <c r="A334" s="51"/>
      <c r="B334" s="51"/>
      <c r="C334" s="51"/>
      <c r="D334" s="52"/>
      <c r="E334" s="53"/>
      <c r="F334" s="52"/>
    </row>
    <row r="335" spans="1:6" ht="16.5" x14ac:dyDescent="0.3">
      <c r="A335" s="51"/>
      <c r="B335" s="51"/>
      <c r="C335" s="51"/>
      <c r="D335" s="52"/>
      <c r="E335" s="53"/>
      <c r="F335" s="52"/>
    </row>
    <row r="336" spans="1:6" ht="16.5" x14ac:dyDescent="0.3">
      <c r="A336" s="51"/>
      <c r="B336" s="51"/>
      <c r="C336" s="51"/>
      <c r="D336" s="52"/>
      <c r="E336" s="53"/>
      <c r="F336" s="52"/>
    </row>
    <row r="337" spans="1:6" ht="16.5" x14ac:dyDescent="0.3">
      <c r="A337" s="51"/>
      <c r="B337" s="51"/>
      <c r="C337" s="51"/>
      <c r="D337" s="52"/>
      <c r="E337" s="53"/>
      <c r="F337" s="52"/>
    </row>
    <row r="338" spans="1:6" ht="16.5" x14ac:dyDescent="0.3">
      <c r="A338" s="51"/>
      <c r="B338" s="51"/>
      <c r="C338" s="51"/>
      <c r="D338" s="52"/>
      <c r="E338" s="53"/>
      <c r="F338" s="52"/>
    </row>
    <row r="339" spans="1:6" ht="16.5" x14ac:dyDescent="0.3">
      <c r="A339" s="51"/>
      <c r="B339" s="51"/>
      <c r="C339" s="51"/>
      <c r="D339" s="52"/>
      <c r="E339" s="53"/>
      <c r="F339" s="52"/>
    </row>
    <row r="340" spans="1:6" ht="16.5" x14ac:dyDescent="0.3">
      <c r="A340" s="51"/>
      <c r="B340" s="51"/>
      <c r="C340" s="51"/>
      <c r="D340" s="52"/>
      <c r="E340" s="53"/>
      <c r="F340" s="52"/>
    </row>
    <row r="341" spans="1:6" ht="16.5" x14ac:dyDescent="0.3">
      <c r="A341" s="51"/>
      <c r="B341" s="51"/>
      <c r="C341" s="51"/>
      <c r="D341" s="52"/>
      <c r="E341" s="53"/>
      <c r="F341" s="52"/>
    </row>
    <row r="342" spans="1:6" ht="16.5" x14ac:dyDescent="0.3">
      <c r="A342" s="51"/>
      <c r="B342" s="51"/>
      <c r="C342" s="51"/>
      <c r="D342" s="52"/>
      <c r="E342" s="53"/>
      <c r="F342" s="52"/>
    </row>
    <row r="343" spans="1:6" ht="16.5" x14ac:dyDescent="0.3">
      <c r="A343" s="51"/>
      <c r="B343" s="51"/>
      <c r="C343" s="51"/>
      <c r="D343" s="52"/>
      <c r="E343" s="53"/>
      <c r="F343" s="52"/>
    </row>
    <row r="344" spans="1:6" ht="16.5" x14ac:dyDescent="0.3">
      <c r="A344" s="51"/>
      <c r="B344" s="51"/>
      <c r="C344" s="51"/>
      <c r="D344" s="52"/>
      <c r="E344" s="53"/>
      <c r="F344" s="52"/>
    </row>
    <row r="345" spans="1:6" ht="16.5" x14ac:dyDescent="0.3">
      <c r="A345" s="51"/>
      <c r="B345" s="51"/>
      <c r="C345" s="51"/>
      <c r="D345" s="52"/>
      <c r="E345" s="53"/>
      <c r="F345" s="52"/>
    </row>
    <row r="346" spans="1:6" ht="16.5" x14ac:dyDescent="0.3">
      <c r="A346" s="51"/>
      <c r="B346" s="51"/>
      <c r="C346" s="51"/>
      <c r="D346" s="52"/>
      <c r="E346" s="53"/>
      <c r="F346" s="52"/>
    </row>
    <row r="347" spans="1:6" ht="16.5" x14ac:dyDescent="0.3">
      <c r="A347" s="51"/>
      <c r="B347" s="51"/>
      <c r="C347" s="51"/>
      <c r="D347" s="52"/>
      <c r="E347" s="53"/>
      <c r="F347" s="52"/>
    </row>
    <row r="348" spans="1:6" ht="16.5" x14ac:dyDescent="0.3">
      <c r="A348" s="51"/>
      <c r="B348" s="51"/>
      <c r="C348" s="51"/>
      <c r="D348" s="52"/>
      <c r="E348" s="53"/>
      <c r="F348" s="52"/>
    </row>
    <row r="349" spans="1:6" ht="16.5" x14ac:dyDescent="0.3">
      <c r="A349" s="51"/>
      <c r="B349" s="51"/>
      <c r="C349" s="51"/>
      <c r="D349" s="52"/>
      <c r="E349" s="53"/>
      <c r="F349" s="52"/>
    </row>
    <row r="350" spans="1:6" ht="16.5" x14ac:dyDescent="0.3">
      <c r="A350" s="51"/>
      <c r="B350" s="51"/>
      <c r="C350" s="51"/>
      <c r="D350" s="52"/>
      <c r="E350" s="53"/>
      <c r="F350" s="52"/>
    </row>
    <row r="351" spans="1:6" ht="16.5" x14ac:dyDescent="0.3">
      <c r="A351" s="51"/>
      <c r="B351" s="51"/>
      <c r="C351" s="51"/>
      <c r="D351" s="52"/>
      <c r="E351" s="53"/>
      <c r="F351" s="52"/>
    </row>
    <row r="352" spans="1:6" ht="16.5" x14ac:dyDescent="0.3">
      <c r="A352" s="51"/>
      <c r="B352" s="51"/>
      <c r="C352" s="51"/>
      <c r="D352" s="52"/>
      <c r="E352" s="53"/>
      <c r="F352" s="52"/>
    </row>
    <row r="353" spans="1:6" ht="16.5" x14ac:dyDescent="0.3">
      <c r="A353" s="51"/>
      <c r="B353" s="51"/>
      <c r="C353" s="51"/>
      <c r="D353" s="52"/>
      <c r="E353" s="53"/>
      <c r="F353" s="52"/>
    </row>
    <row r="354" spans="1:6" ht="16.5" x14ac:dyDescent="0.3">
      <c r="A354" s="51"/>
      <c r="B354" s="51"/>
      <c r="C354" s="51"/>
      <c r="D354" s="52"/>
      <c r="E354" s="53"/>
      <c r="F354" s="52"/>
    </row>
    <row r="355" spans="1:6" ht="16.5" x14ac:dyDescent="0.3">
      <c r="A355" s="51"/>
      <c r="B355" s="51"/>
      <c r="C355" s="51"/>
      <c r="D355" s="52"/>
      <c r="E355" s="53"/>
      <c r="F355" s="52"/>
    </row>
    <row r="356" spans="1:6" ht="16.5" x14ac:dyDescent="0.3">
      <c r="A356" s="51"/>
      <c r="B356" s="51"/>
      <c r="C356" s="51"/>
      <c r="D356" s="52"/>
      <c r="E356" s="53"/>
      <c r="F356" s="52"/>
    </row>
    <row r="357" spans="1:6" ht="16.5" x14ac:dyDescent="0.3">
      <c r="A357" s="51"/>
      <c r="B357" s="51"/>
      <c r="C357" s="51"/>
      <c r="D357" s="52"/>
      <c r="E357" s="53"/>
      <c r="F357" s="52"/>
    </row>
    <row r="358" spans="1:6" ht="16.5" x14ac:dyDescent="0.3">
      <c r="A358" s="51"/>
      <c r="B358" s="51"/>
      <c r="C358" s="51"/>
      <c r="D358" s="52"/>
      <c r="E358" s="53"/>
      <c r="F358" s="52"/>
    </row>
    <row r="359" spans="1:6" ht="16.5" x14ac:dyDescent="0.3">
      <c r="A359" s="51"/>
      <c r="B359" s="51"/>
      <c r="C359" s="51"/>
      <c r="D359" s="52"/>
      <c r="E359" s="53"/>
      <c r="F359" s="52"/>
    </row>
    <row r="360" spans="1:6" ht="16.5" x14ac:dyDescent="0.3">
      <c r="A360" s="51"/>
      <c r="B360" s="51"/>
      <c r="C360" s="51"/>
      <c r="D360" s="52"/>
      <c r="E360" s="53"/>
      <c r="F360" s="52"/>
    </row>
    <row r="361" spans="1:6" ht="16.5" x14ac:dyDescent="0.3">
      <c r="A361" s="51"/>
      <c r="B361" s="51"/>
      <c r="C361" s="51"/>
      <c r="D361" s="52"/>
      <c r="E361" s="53"/>
      <c r="F361" s="52"/>
    </row>
    <row r="362" spans="1:6" ht="16.5" x14ac:dyDescent="0.3">
      <c r="A362" s="51"/>
      <c r="B362" s="51"/>
      <c r="C362" s="51"/>
      <c r="D362" s="52"/>
      <c r="E362" s="53"/>
      <c r="F362" s="52"/>
    </row>
    <row r="363" spans="1:6" ht="16.5" x14ac:dyDescent="0.3">
      <c r="A363" s="51"/>
      <c r="B363" s="51"/>
      <c r="C363" s="51"/>
      <c r="D363" s="52"/>
      <c r="E363" s="53"/>
      <c r="F363" s="52"/>
    </row>
    <row r="364" spans="1:6" ht="16.5" x14ac:dyDescent="0.3">
      <c r="A364" s="51"/>
      <c r="B364" s="51"/>
      <c r="C364" s="51"/>
      <c r="D364" s="52"/>
      <c r="E364" s="53"/>
      <c r="F364" s="52"/>
    </row>
    <row r="365" spans="1:6" ht="16.5" x14ac:dyDescent="0.3">
      <c r="A365" s="51"/>
      <c r="B365" s="51"/>
      <c r="C365" s="51"/>
      <c r="D365" s="52"/>
      <c r="E365" s="53"/>
      <c r="F365" s="52"/>
    </row>
    <row r="366" spans="1:6" ht="16.5" x14ac:dyDescent="0.3">
      <c r="A366" s="51"/>
      <c r="B366" s="51"/>
      <c r="C366" s="51"/>
      <c r="D366" s="52"/>
      <c r="E366" s="53"/>
      <c r="F366" s="52"/>
    </row>
    <row r="367" spans="1:6" ht="16.5" x14ac:dyDescent="0.3">
      <c r="A367" s="51"/>
      <c r="B367" s="51"/>
      <c r="C367" s="51"/>
      <c r="D367" s="52"/>
      <c r="E367" s="53"/>
      <c r="F367" s="52"/>
    </row>
    <row r="368" spans="1:6" ht="16.5" x14ac:dyDescent="0.3">
      <c r="A368" s="51"/>
      <c r="B368" s="51"/>
      <c r="C368" s="51"/>
      <c r="D368" s="52"/>
      <c r="E368" s="53"/>
      <c r="F368" s="52"/>
    </row>
    <row r="369" spans="1:6" ht="16.5" x14ac:dyDescent="0.3">
      <c r="A369" s="51"/>
      <c r="B369" s="51"/>
      <c r="C369" s="51"/>
      <c r="D369" s="52"/>
      <c r="E369" s="53"/>
      <c r="F369" s="52"/>
    </row>
    <row r="370" spans="1:6" ht="16.5" x14ac:dyDescent="0.3">
      <c r="A370" s="51"/>
      <c r="B370" s="51"/>
      <c r="C370" s="51"/>
      <c r="D370" s="52"/>
      <c r="E370" s="53"/>
      <c r="F370" s="52"/>
    </row>
    <row r="371" spans="1:6" ht="16.5" x14ac:dyDescent="0.3">
      <c r="A371" s="51"/>
      <c r="B371" s="51"/>
      <c r="C371" s="51"/>
      <c r="D371" s="52"/>
      <c r="E371" s="53"/>
      <c r="F371" s="52"/>
    </row>
    <row r="372" spans="1:6" ht="16.5" x14ac:dyDescent="0.3">
      <c r="A372" s="51"/>
      <c r="B372" s="51"/>
      <c r="C372" s="51"/>
      <c r="D372" s="52"/>
      <c r="E372" s="53"/>
      <c r="F372" s="52"/>
    </row>
    <row r="373" spans="1:6" ht="16.5" x14ac:dyDescent="0.3">
      <c r="A373" s="51"/>
      <c r="B373" s="51"/>
      <c r="C373" s="51"/>
      <c r="D373" s="52"/>
      <c r="E373" s="53"/>
      <c r="F373" s="52"/>
    </row>
    <row r="374" spans="1:6" ht="16.5" x14ac:dyDescent="0.3">
      <c r="A374" s="51"/>
      <c r="B374" s="51"/>
      <c r="C374" s="51"/>
      <c r="D374" s="52"/>
      <c r="E374" s="53"/>
      <c r="F374" s="52"/>
    </row>
    <row r="375" spans="1:6" ht="16.5" x14ac:dyDescent="0.3">
      <c r="A375" s="51"/>
      <c r="B375" s="51"/>
      <c r="C375" s="51"/>
      <c r="D375" s="52"/>
      <c r="E375" s="53"/>
      <c r="F375" s="52"/>
    </row>
    <row r="376" spans="1:6" ht="16.5" x14ac:dyDescent="0.3">
      <c r="A376" s="51"/>
      <c r="B376" s="51"/>
      <c r="C376" s="51"/>
      <c r="D376" s="52"/>
      <c r="E376" s="53"/>
      <c r="F376" s="52"/>
    </row>
    <row r="377" spans="1:6" ht="16.5" x14ac:dyDescent="0.3">
      <c r="A377" s="51"/>
      <c r="B377" s="51"/>
      <c r="C377" s="51"/>
      <c r="D377" s="52"/>
      <c r="E377" s="53"/>
      <c r="F377" s="52"/>
    </row>
    <row r="378" spans="1:6" ht="16.5" x14ac:dyDescent="0.3">
      <c r="A378" s="51"/>
      <c r="B378" s="51"/>
      <c r="C378" s="51"/>
      <c r="D378" s="52"/>
      <c r="E378" s="53"/>
      <c r="F378" s="52"/>
    </row>
    <row r="379" spans="1:6" ht="16.5" x14ac:dyDescent="0.3">
      <c r="A379" s="51"/>
      <c r="B379" s="51"/>
      <c r="C379" s="51"/>
      <c r="D379" s="52"/>
      <c r="E379" s="53"/>
      <c r="F379" s="52"/>
    </row>
    <row r="380" spans="1:6" ht="16.5" x14ac:dyDescent="0.3">
      <c r="A380" s="51"/>
      <c r="B380" s="51"/>
      <c r="C380" s="51"/>
      <c r="D380" s="52"/>
      <c r="E380" s="53"/>
      <c r="F380" s="52"/>
    </row>
    <row r="381" spans="1:6" ht="16.5" x14ac:dyDescent="0.3">
      <c r="A381" s="51"/>
      <c r="B381" s="51"/>
      <c r="C381" s="51"/>
      <c r="D381" s="52"/>
      <c r="E381" s="53"/>
      <c r="F381" s="52"/>
    </row>
    <row r="382" spans="1:6" ht="16.5" x14ac:dyDescent="0.3">
      <c r="A382" s="51"/>
      <c r="B382" s="51"/>
      <c r="C382" s="51"/>
      <c r="D382" s="52"/>
      <c r="E382" s="53"/>
      <c r="F382" s="52"/>
    </row>
    <row r="383" spans="1:6" ht="16.5" x14ac:dyDescent="0.3">
      <c r="A383" s="51"/>
      <c r="B383" s="51"/>
      <c r="C383" s="51"/>
      <c r="D383" s="52"/>
      <c r="E383" s="53"/>
      <c r="F383" s="52"/>
    </row>
    <row r="384" spans="1:6" ht="16.5" x14ac:dyDescent="0.3">
      <c r="A384" s="51"/>
      <c r="B384" s="51"/>
      <c r="C384" s="51"/>
      <c r="D384" s="52"/>
      <c r="E384" s="53"/>
      <c r="F384" s="52"/>
    </row>
    <row r="385" spans="1:6" ht="16.5" x14ac:dyDescent="0.3">
      <c r="A385" s="51"/>
      <c r="B385" s="51"/>
      <c r="C385" s="51"/>
      <c r="D385" s="52"/>
      <c r="E385" s="53"/>
      <c r="F385" s="52"/>
    </row>
    <row r="386" spans="1:6" ht="16.5" x14ac:dyDescent="0.3">
      <c r="A386" s="51"/>
      <c r="B386" s="51"/>
      <c r="C386" s="51"/>
      <c r="D386" s="52"/>
      <c r="E386" s="53"/>
      <c r="F386" s="52"/>
    </row>
    <row r="387" spans="1:6" ht="16.5" x14ac:dyDescent="0.3">
      <c r="A387" s="51"/>
      <c r="B387" s="51"/>
      <c r="C387" s="51"/>
      <c r="D387" s="52"/>
      <c r="E387" s="53"/>
      <c r="F387" s="52"/>
    </row>
    <row r="388" spans="1:6" ht="16.5" x14ac:dyDescent="0.3">
      <c r="A388" s="51"/>
      <c r="B388" s="51"/>
      <c r="C388" s="51"/>
      <c r="D388" s="52"/>
      <c r="E388" s="53"/>
      <c r="F388" s="52"/>
    </row>
    <row r="389" spans="1:6" ht="16.5" x14ac:dyDescent="0.3">
      <c r="A389" s="51"/>
      <c r="B389" s="51"/>
      <c r="C389" s="51"/>
      <c r="D389" s="52"/>
      <c r="E389" s="53"/>
      <c r="F389" s="52"/>
    </row>
    <row r="390" spans="1:6" ht="16.5" x14ac:dyDescent="0.3">
      <c r="A390" s="51"/>
      <c r="B390" s="51"/>
      <c r="C390" s="51"/>
      <c r="D390" s="52"/>
      <c r="E390" s="53"/>
      <c r="F390" s="52"/>
    </row>
    <row r="391" spans="1:6" ht="16.5" x14ac:dyDescent="0.3">
      <c r="A391" s="51"/>
      <c r="B391" s="51"/>
      <c r="C391" s="51"/>
      <c r="D391" s="52"/>
      <c r="E391" s="53"/>
      <c r="F391" s="52"/>
    </row>
    <row r="392" spans="1:6" ht="16.5" x14ac:dyDescent="0.3">
      <c r="A392" s="51"/>
      <c r="B392" s="51"/>
      <c r="C392" s="51"/>
      <c r="D392" s="52"/>
      <c r="E392" s="53"/>
      <c r="F392" s="52"/>
    </row>
    <row r="393" spans="1:6" ht="16.5" x14ac:dyDescent="0.3">
      <c r="A393" s="51"/>
      <c r="B393" s="51"/>
      <c r="C393" s="51"/>
      <c r="D393" s="52"/>
      <c r="E393" s="53"/>
      <c r="F393" s="52"/>
    </row>
    <row r="394" spans="1:6" ht="16.5" x14ac:dyDescent="0.3">
      <c r="A394" s="51"/>
      <c r="B394" s="51"/>
      <c r="C394" s="51"/>
      <c r="D394" s="52"/>
      <c r="E394" s="53"/>
      <c r="F394" s="52"/>
    </row>
    <row r="395" spans="1:6" ht="16.5" x14ac:dyDescent="0.3">
      <c r="A395" s="51"/>
      <c r="B395" s="51"/>
      <c r="C395" s="51"/>
      <c r="D395" s="52"/>
      <c r="E395" s="53"/>
      <c r="F395" s="52"/>
    </row>
    <row r="396" spans="1:6" ht="16.5" x14ac:dyDescent="0.3">
      <c r="A396" s="51"/>
      <c r="B396" s="51"/>
      <c r="C396" s="51"/>
      <c r="D396" s="52"/>
      <c r="E396" s="53"/>
      <c r="F396" s="52"/>
    </row>
    <row r="397" spans="1:6" ht="16.5" x14ac:dyDescent="0.3">
      <c r="A397" s="51"/>
      <c r="B397" s="51"/>
      <c r="C397" s="51"/>
      <c r="D397" s="52"/>
      <c r="E397" s="53"/>
      <c r="F397" s="52"/>
    </row>
    <row r="398" spans="1:6" ht="16.5" x14ac:dyDescent="0.3">
      <c r="A398" s="51"/>
      <c r="B398" s="51"/>
      <c r="C398" s="51"/>
      <c r="D398" s="52"/>
      <c r="E398" s="53"/>
      <c r="F398" s="52"/>
    </row>
    <row r="399" spans="1:6" ht="16.5" x14ac:dyDescent="0.3">
      <c r="A399" s="51"/>
      <c r="B399" s="51"/>
      <c r="C399" s="51"/>
      <c r="D399" s="52"/>
      <c r="E399" s="53"/>
      <c r="F399" s="52"/>
    </row>
    <row r="400" spans="1:6" ht="16.5" x14ac:dyDescent="0.3">
      <c r="A400" s="51"/>
      <c r="B400" s="51"/>
      <c r="C400" s="51"/>
      <c r="D400" s="52"/>
      <c r="E400" s="53"/>
      <c r="F400" s="52"/>
    </row>
    <row r="401" spans="1:6" ht="16.5" x14ac:dyDescent="0.3">
      <c r="A401" s="51"/>
      <c r="B401" s="51"/>
      <c r="C401" s="51"/>
      <c r="D401" s="52"/>
      <c r="E401" s="53"/>
      <c r="F401" s="52"/>
    </row>
    <row r="402" spans="1:6" ht="16.5" x14ac:dyDescent="0.3">
      <c r="A402" s="51"/>
      <c r="B402" s="51"/>
      <c r="C402" s="51"/>
      <c r="D402" s="52"/>
      <c r="E402" s="53"/>
      <c r="F402" s="52"/>
    </row>
    <row r="403" spans="1:6" ht="16.5" x14ac:dyDescent="0.3">
      <c r="A403" s="51"/>
      <c r="B403" s="51"/>
      <c r="C403" s="51"/>
      <c r="D403" s="52"/>
      <c r="E403" s="53"/>
      <c r="F403" s="52"/>
    </row>
    <row r="404" spans="1:6" ht="16.5" x14ac:dyDescent="0.3">
      <c r="A404" s="51"/>
      <c r="B404" s="51"/>
      <c r="C404" s="51"/>
      <c r="D404" s="52"/>
      <c r="E404" s="53"/>
      <c r="F404" s="52"/>
    </row>
    <row r="405" spans="1:6" ht="16.5" x14ac:dyDescent="0.3">
      <c r="A405" s="51"/>
      <c r="B405" s="51"/>
      <c r="C405" s="51"/>
      <c r="D405" s="52"/>
      <c r="E405" s="53"/>
      <c r="F405" s="52"/>
    </row>
    <row r="406" spans="1:6" ht="16.5" x14ac:dyDescent="0.3">
      <c r="A406" s="51"/>
      <c r="B406" s="51"/>
      <c r="C406" s="51"/>
      <c r="D406" s="52"/>
      <c r="E406" s="53"/>
      <c r="F406" s="52"/>
    </row>
    <row r="407" spans="1:6" ht="16.5" x14ac:dyDescent="0.3">
      <c r="A407" s="51"/>
      <c r="B407" s="51"/>
      <c r="C407" s="51"/>
      <c r="D407" s="52"/>
      <c r="E407" s="53"/>
      <c r="F407" s="52"/>
    </row>
    <row r="408" spans="1:6" ht="16.5" x14ac:dyDescent="0.3">
      <c r="A408" s="51"/>
      <c r="B408" s="51"/>
      <c r="C408" s="51"/>
      <c r="D408" s="52"/>
      <c r="E408" s="53"/>
      <c r="F408" s="52"/>
    </row>
    <row r="409" spans="1:6" ht="16.5" x14ac:dyDescent="0.3">
      <c r="A409" s="51"/>
      <c r="B409" s="51"/>
      <c r="C409" s="51"/>
      <c r="D409" s="52"/>
      <c r="E409" s="53"/>
      <c r="F409" s="52"/>
    </row>
    <row r="410" spans="1:6" ht="16.5" x14ac:dyDescent="0.3">
      <c r="A410" s="51"/>
      <c r="B410" s="51"/>
      <c r="C410" s="51"/>
      <c r="D410" s="52"/>
      <c r="E410" s="53"/>
      <c r="F410" s="52"/>
    </row>
    <row r="411" spans="1:6" ht="16.5" x14ac:dyDescent="0.3">
      <c r="A411" s="51"/>
      <c r="B411" s="51"/>
      <c r="C411" s="51"/>
      <c r="D411" s="52"/>
      <c r="E411" s="53"/>
      <c r="F411" s="52"/>
    </row>
    <row r="412" spans="1:6" ht="16.5" x14ac:dyDescent="0.3">
      <c r="A412" s="51"/>
      <c r="B412" s="51"/>
      <c r="C412" s="51"/>
      <c r="D412" s="52"/>
      <c r="E412" s="53"/>
      <c r="F412" s="52"/>
    </row>
    <row r="413" spans="1:6" ht="16.5" x14ac:dyDescent="0.3">
      <c r="A413" s="51"/>
      <c r="B413" s="51"/>
      <c r="C413" s="51"/>
      <c r="D413" s="52"/>
      <c r="E413" s="53"/>
      <c r="F413" s="52"/>
    </row>
    <row r="414" spans="1:6" ht="16.5" x14ac:dyDescent="0.3">
      <c r="A414" s="51"/>
      <c r="B414" s="51"/>
      <c r="C414" s="51"/>
      <c r="D414" s="52"/>
      <c r="E414" s="53"/>
      <c r="F414" s="52"/>
    </row>
    <row r="415" spans="1:6" ht="16.5" x14ac:dyDescent="0.3">
      <c r="A415" s="51"/>
      <c r="B415" s="51"/>
      <c r="C415" s="51"/>
      <c r="D415" s="52"/>
      <c r="E415" s="53"/>
      <c r="F415" s="52"/>
    </row>
    <row r="416" spans="1:6" ht="16.5" x14ac:dyDescent="0.3">
      <c r="A416" s="51"/>
      <c r="B416" s="51"/>
      <c r="C416" s="51"/>
      <c r="D416" s="52"/>
      <c r="E416" s="53"/>
      <c r="F416" s="52"/>
    </row>
    <row r="417" spans="1:6" ht="16.5" x14ac:dyDescent="0.3">
      <c r="A417" s="51"/>
      <c r="B417" s="51"/>
      <c r="C417" s="51"/>
      <c r="D417" s="52"/>
      <c r="E417" s="53"/>
      <c r="F417" s="52"/>
    </row>
    <row r="418" spans="1:6" ht="16.5" x14ac:dyDescent="0.3">
      <c r="A418" s="51"/>
      <c r="B418" s="51"/>
      <c r="C418" s="51"/>
      <c r="D418" s="52"/>
      <c r="E418" s="53"/>
      <c r="F418" s="52"/>
    </row>
    <row r="419" spans="1:6" ht="16.5" x14ac:dyDescent="0.3">
      <c r="A419" s="51"/>
      <c r="B419" s="51"/>
      <c r="C419" s="51"/>
      <c r="D419" s="52"/>
      <c r="E419" s="53"/>
      <c r="F419" s="52"/>
    </row>
    <row r="420" spans="1:6" ht="16.5" x14ac:dyDescent="0.3">
      <c r="A420" s="51"/>
      <c r="B420" s="51"/>
      <c r="C420" s="51"/>
      <c r="D420" s="52"/>
      <c r="E420" s="53"/>
      <c r="F420" s="52"/>
    </row>
    <row r="421" spans="1:6" ht="16.5" x14ac:dyDescent="0.3">
      <c r="A421" s="51"/>
      <c r="B421" s="51"/>
      <c r="C421" s="51"/>
      <c r="D421" s="52"/>
      <c r="E421" s="53"/>
      <c r="F421" s="52"/>
    </row>
    <row r="422" spans="1:6" ht="16.5" x14ac:dyDescent="0.3">
      <c r="A422" s="51"/>
      <c r="B422" s="51"/>
      <c r="C422" s="51"/>
      <c r="D422" s="52"/>
      <c r="E422" s="53"/>
      <c r="F422" s="52"/>
    </row>
    <row r="423" spans="1:6" ht="16.5" x14ac:dyDescent="0.3">
      <c r="A423" s="51"/>
      <c r="B423" s="51"/>
      <c r="C423" s="51"/>
      <c r="D423" s="52"/>
      <c r="E423" s="53"/>
      <c r="F423" s="52"/>
    </row>
    <row r="424" spans="1:6" ht="16.5" x14ac:dyDescent="0.3">
      <c r="A424" s="51"/>
      <c r="B424" s="51"/>
      <c r="C424" s="51"/>
      <c r="D424" s="52"/>
      <c r="E424" s="53"/>
      <c r="F424" s="52"/>
    </row>
    <row r="425" spans="1:6" ht="16.5" x14ac:dyDescent="0.3">
      <c r="A425" s="51"/>
      <c r="B425" s="51"/>
      <c r="C425" s="51"/>
      <c r="D425" s="52"/>
      <c r="E425" s="53"/>
      <c r="F425" s="52"/>
    </row>
    <row r="426" spans="1:6" ht="16.5" x14ac:dyDescent="0.3">
      <c r="A426" s="51"/>
      <c r="B426" s="51"/>
      <c r="C426" s="51"/>
      <c r="D426" s="52"/>
      <c r="E426" s="53"/>
      <c r="F426" s="52"/>
    </row>
    <row r="427" spans="1:6" ht="16.5" x14ac:dyDescent="0.3">
      <c r="A427" s="51"/>
      <c r="B427" s="51"/>
      <c r="C427" s="51"/>
      <c r="D427" s="52"/>
      <c r="E427" s="53"/>
      <c r="F427" s="52"/>
    </row>
    <row r="428" spans="1:6" ht="16.5" x14ac:dyDescent="0.3">
      <c r="A428" s="51"/>
      <c r="B428" s="51"/>
      <c r="C428" s="51"/>
      <c r="D428" s="52"/>
      <c r="E428" s="53"/>
      <c r="F428" s="52"/>
    </row>
    <row r="429" spans="1:6" ht="16.5" x14ac:dyDescent="0.3">
      <c r="A429" s="51"/>
      <c r="B429" s="51"/>
      <c r="C429" s="51"/>
      <c r="D429" s="52"/>
      <c r="E429" s="53"/>
      <c r="F429" s="52"/>
    </row>
    <row r="430" spans="1:6" ht="16.5" x14ac:dyDescent="0.3">
      <c r="A430" s="51"/>
      <c r="B430" s="51"/>
      <c r="C430" s="51"/>
      <c r="D430" s="52"/>
      <c r="E430" s="53"/>
      <c r="F430" s="52"/>
    </row>
    <row r="431" spans="1:6" ht="16.5" x14ac:dyDescent="0.3">
      <c r="A431" s="51"/>
      <c r="B431" s="51"/>
      <c r="C431" s="51"/>
      <c r="D431" s="52"/>
      <c r="E431" s="53"/>
      <c r="F431" s="52"/>
    </row>
    <row r="432" spans="1:6" ht="16.5" x14ac:dyDescent="0.3">
      <c r="A432" s="51"/>
      <c r="B432" s="51"/>
      <c r="C432" s="51"/>
      <c r="D432" s="52"/>
      <c r="E432" s="53"/>
      <c r="F432" s="52"/>
    </row>
    <row r="433" spans="1:6" ht="16.5" x14ac:dyDescent="0.3">
      <c r="A433" s="51"/>
      <c r="B433" s="51"/>
      <c r="C433" s="51"/>
      <c r="D433" s="52"/>
      <c r="E433" s="53"/>
      <c r="F433" s="52"/>
    </row>
    <row r="434" spans="1:6" ht="16.5" x14ac:dyDescent="0.3">
      <c r="A434" s="51"/>
      <c r="B434" s="51"/>
      <c r="C434" s="51"/>
      <c r="D434" s="52"/>
      <c r="E434" s="53"/>
      <c r="F434" s="52"/>
    </row>
    <row r="435" spans="1:6" ht="16.5" x14ac:dyDescent="0.3">
      <c r="A435" s="51"/>
      <c r="B435" s="51"/>
      <c r="C435" s="51"/>
      <c r="D435" s="52"/>
      <c r="E435" s="53"/>
      <c r="F435" s="52"/>
    </row>
    <row r="436" spans="1:6" ht="16.5" x14ac:dyDescent="0.3">
      <c r="A436" s="51"/>
      <c r="B436" s="51"/>
      <c r="C436" s="51"/>
      <c r="D436" s="52"/>
      <c r="E436" s="53"/>
      <c r="F436" s="52"/>
    </row>
    <row r="437" spans="1:6" ht="16.5" x14ac:dyDescent="0.3">
      <c r="A437" s="51"/>
      <c r="B437" s="51"/>
      <c r="C437" s="51"/>
      <c r="D437" s="52"/>
      <c r="E437" s="53"/>
      <c r="F437" s="52"/>
    </row>
    <row r="438" spans="1:6" ht="16.5" x14ac:dyDescent="0.3">
      <c r="A438" s="51"/>
      <c r="B438" s="51"/>
      <c r="C438" s="51"/>
      <c r="D438" s="52"/>
      <c r="E438" s="53"/>
      <c r="F438" s="52"/>
    </row>
    <row r="439" spans="1:6" ht="16.5" x14ac:dyDescent="0.3">
      <c r="A439" s="51"/>
      <c r="B439" s="51"/>
      <c r="C439" s="51"/>
      <c r="D439" s="52"/>
      <c r="E439" s="53"/>
      <c r="F439" s="52"/>
    </row>
    <row r="440" spans="1:6" ht="16.5" x14ac:dyDescent="0.3">
      <c r="A440" s="51"/>
      <c r="B440" s="51"/>
      <c r="C440" s="51"/>
      <c r="D440" s="52"/>
      <c r="E440" s="53"/>
      <c r="F440" s="52"/>
    </row>
    <row r="441" spans="1:6" ht="16.5" x14ac:dyDescent="0.3">
      <c r="A441" s="51"/>
      <c r="B441" s="51"/>
      <c r="C441" s="51"/>
      <c r="D441" s="52"/>
      <c r="E441" s="53"/>
      <c r="F441" s="52"/>
    </row>
    <row r="442" spans="1:6" ht="16.5" x14ac:dyDescent="0.3">
      <c r="A442" s="51"/>
      <c r="B442" s="51"/>
      <c r="C442" s="51"/>
      <c r="D442" s="52"/>
      <c r="E442" s="53"/>
      <c r="F442" s="52"/>
    </row>
    <row r="443" spans="1:6" ht="16.5" x14ac:dyDescent="0.3">
      <c r="A443" s="51"/>
      <c r="B443" s="51"/>
      <c r="C443" s="51"/>
      <c r="D443" s="52"/>
      <c r="E443" s="53"/>
      <c r="F443" s="52"/>
    </row>
    <row r="444" spans="1:6" ht="16.5" x14ac:dyDescent="0.3">
      <c r="A444" s="51"/>
      <c r="B444" s="51"/>
      <c r="C444" s="51"/>
      <c r="D444" s="52"/>
      <c r="E444" s="53"/>
      <c r="F444" s="52"/>
    </row>
    <row r="445" spans="1:6" ht="16.5" x14ac:dyDescent="0.3">
      <c r="A445" s="51"/>
      <c r="B445" s="51"/>
      <c r="C445" s="51"/>
      <c r="D445" s="52"/>
      <c r="E445" s="53"/>
      <c r="F445" s="52"/>
    </row>
    <row r="446" spans="1:6" ht="16.5" x14ac:dyDescent="0.3">
      <c r="A446" s="51"/>
      <c r="B446" s="51"/>
      <c r="C446" s="51"/>
      <c r="D446" s="52"/>
      <c r="E446" s="53"/>
      <c r="F446" s="52"/>
    </row>
    <row r="447" spans="1:6" ht="16.5" x14ac:dyDescent="0.3">
      <c r="A447" s="51"/>
      <c r="B447" s="51"/>
      <c r="C447" s="51"/>
      <c r="D447" s="52"/>
      <c r="E447" s="53"/>
      <c r="F447" s="52"/>
    </row>
    <row r="448" spans="1:6" ht="16.5" x14ac:dyDescent="0.3">
      <c r="A448" s="51"/>
      <c r="B448" s="51"/>
      <c r="C448" s="51"/>
      <c r="D448" s="52"/>
      <c r="E448" s="53"/>
      <c r="F448" s="52"/>
    </row>
    <row r="449" spans="1:6" ht="16.5" x14ac:dyDescent="0.3">
      <c r="A449" s="51"/>
      <c r="B449" s="51"/>
      <c r="C449" s="51"/>
      <c r="D449" s="52"/>
      <c r="E449" s="53"/>
      <c r="F449" s="52"/>
    </row>
    <row r="450" spans="1:6" ht="16.5" x14ac:dyDescent="0.3">
      <c r="A450" s="51"/>
      <c r="B450" s="51"/>
      <c r="C450" s="51"/>
      <c r="D450" s="52"/>
      <c r="E450" s="53"/>
      <c r="F450" s="52"/>
    </row>
    <row r="451" spans="1:6" ht="16.5" x14ac:dyDescent="0.3">
      <c r="A451" s="51"/>
      <c r="B451" s="51"/>
      <c r="C451" s="51"/>
      <c r="D451" s="52"/>
      <c r="E451" s="53"/>
      <c r="F451" s="52"/>
    </row>
    <row r="452" spans="1:6" ht="16.5" x14ac:dyDescent="0.3">
      <c r="A452" s="51"/>
      <c r="B452" s="51"/>
      <c r="C452" s="51"/>
      <c r="D452" s="52"/>
      <c r="E452" s="53"/>
      <c r="F452" s="52"/>
    </row>
    <row r="453" spans="1:6" ht="16.5" x14ac:dyDescent="0.3">
      <c r="A453" s="51"/>
      <c r="B453" s="51"/>
      <c r="C453" s="51"/>
      <c r="D453" s="52"/>
      <c r="E453" s="53"/>
      <c r="F453" s="52"/>
    </row>
    <row r="454" spans="1:6" ht="16.5" x14ac:dyDescent="0.3">
      <c r="A454" s="51"/>
      <c r="B454" s="51"/>
      <c r="C454" s="51"/>
      <c r="D454" s="52"/>
      <c r="E454" s="53"/>
      <c r="F454" s="52"/>
    </row>
    <row r="455" spans="1:6" ht="16.5" x14ac:dyDescent="0.3">
      <c r="A455" s="51"/>
      <c r="B455" s="51"/>
      <c r="C455" s="51"/>
      <c r="D455" s="52"/>
      <c r="E455" s="53"/>
      <c r="F455" s="52"/>
    </row>
    <row r="456" spans="1:6" ht="16.5" x14ac:dyDescent="0.3">
      <c r="A456" s="51"/>
      <c r="B456" s="51"/>
      <c r="C456" s="51"/>
      <c r="D456" s="52"/>
      <c r="E456" s="53"/>
      <c r="F456" s="52"/>
    </row>
    <row r="457" spans="1:6" ht="16.5" x14ac:dyDescent="0.3">
      <c r="A457" s="51"/>
      <c r="B457" s="51"/>
      <c r="C457" s="51"/>
      <c r="D457" s="52"/>
      <c r="E457" s="53"/>
      <c r="F457" s="52"/>
    </row>
    <row r="458" spans="1:6" ht="16.5" x14ac:dyDescent="0.3">
      <c r="A458" s="51"/>
      <c r="B458" s="51"/>
      <c r="C458" s="51"/>
      <c r="D458" s="52"/>
      <c r="E458" s="53"/>
      <c r="F458" s="52"/>
    </row>
    <row r="459" spans="1:6" ht="16.5" x14ac:dyDescent="0.3">
      <c r="A459" s="51"/>
      <c r="B459" s="51"/>
      <c r="C459" s="51"/>
      <c r="D459" s="52"/>
      <c r="E459" s="53"/>
      <c r="F459" s="52"/>
    </row>
    <row r="460" spans="1:6" ht="16.5" x14ac:dyDescent="0.3">
      <c r="A460" s="51"/>
      <c r="B460" s="51"/>
      <c r="C460" s="51"/>
      <c r="D460" s="52"/>
      <c r="E460" s="53"/>
      <c r="F460" s="52"/>
    </row>
    <row r="461" spans="1:6" ht="16.5" x14ac:dyDescent="0.3">
      <c r="A461" s="51"/>
      <c r="B461" s="51"/>
      <c r="C461" s="51"/>
      <c r="D461" s="52"/>
      <c r="E461" s="53"/>
      <c r="F461" s="52"/>
    </row>
    <row r="462" spans="1:6" ht="16.5" x14ac:dyDescent="0.3">
      <c r="A462" s="51"/>
      <c r="B462" s="51"/>
      <c r="C462" s="51"/>
      <c r="D462" s="52"/>
      <c r="E462" s="53"/>
      <c r="F462" s="52"/>
    </row>
    <row r="463" spans="1:6" ht="16.5" x14ac:dyDescent="0.3">
      <c r="A463" s="51"/>
      <c r="B463" s="51"/>
      <c r="C463" s="51"/>
      <c r="D463" s="52"/>
      <c r="E463" s="53"/>
      <c r="F463" s="52"/>
    </row>
    <row r="464" spans="1:6" ht="16.5" x14ac:dyDescent="0.3">
      <c r="A464" s="51"/>
      <c r="B464" s="51"/>
      <c r="C464" s="51"/>
      <c r="D464" s="52"/>
      <c r="E464" s="53"/>
      <c r="F464" s="52"/>
    </row>
    <row r="465" spans="1:6" ht="16.5" x14ac:dyDescent="0.3">
      <c r="A465" s="51"/>
      <c r="B465" s="51"/>
      <c r="C465" s="51"/>
      <c r="D465" s="52"/>
      <c r="E465" s="53"/>
      <c r="F465" s="52"/>
    </row>
    <row r="466" spans="1:6" ht="16.5" x14ac:dyDescent="0.3">
      <c r="A466" s="51"/>
      <c r="B466" s="51"/>
      <c r="C466" s="51"/>
      <c r="D466" s="52"/>
      <c r="E466" s="53"/>
      <c r="F466" s="52"/>
    </row>
    <row r="467" spans="1:6" ht="16.5" x14ac:dyDescent="0.3">
      <c r="A467" s="51"/>
      <c r="B467" s="51"/>
      <c r="C467" s="51"/>
      <c r="D467" s="52"/>
      <c r="E467" s="53"/>
      <c r="F467" s="52"/>
    </row>
    <row r="468" spans="1:6" ht="16.5" x14ac:dyDescent="0.3">
      <c r="A468" s="51"/>
      <c r="B468" s="51"/>
      <c r="C468" s="51"/>
      <c r="D468" s="52"/>
      <c r="E468" s="53"/>
      <c r="F468" s="52"/>
    </row>
    <row r="469" spans="1:6" ht="16.5" x14ac:dyDescent="0.3">
      <c r="A469" s="51"/>
      <c r="B469" s="51"/>
      <c r="C469" s="51"/>
      <c r="D469" s="52"/>
      <c r="E469" s="53"/>
      <c r="F469" s="52"/>
    </row>
    <row r="470" spans="1:6" ht="16.5" x14ac:dyDescent="0.3">
      <c r="A470" s="51"/>
      <c r="B470" s="51"/>
      <c r="C470" s="51"/>
      <c r="D470" s="52"/>
      <c r="E470" s="53"/>
      <c r="F470" s="52"/>
    </row>
    <row r="471" spans="1:6" ht="16.5" x14ac:dyDescent="0.3">
      <c r="A471" s="51"/>
      <c r="B471" s="51"/>
      <c r="C471" s="51"/>
      <c r="D471" s="52"/>
      <c r="E471" s="53"/>
      <c r="F471" s="52"/>
    </row>
    <row r="472" spans="1:6" ht="16.5" x14ac:dyDescent="0.3">
      <c r="A472" s="51"/>
      <c r="B472" s="51"/>
      <c r="C472" s="51"/>
      <c r="D472" s="52"/>
      <c r="E472" s="53"/>
      <c r="F472" s="52"/>
    </row>
    <row r="473" spans="1:6" ht="16.5" x14ac:dyDescent="0.3">
      <c r="A473" s="51"/>
      <c r="B473" s="51"/>
      <c r="C473" s="51"/>
      <c r="D473" s="52"/>
      <c r="E473" s="53"/>
      <c r="F473" s="52"/>
    </row>
    <row r="474" spans="1:6" ht="16.5" x14ac:dyDescent="0.3">
      <c r="A474" s="51"/>
      <c r="B474" s="51"/>
      <c r="C474" s="51"/>
      <c r="D474" s="52"/>
      <c r="E474" s="53"/>
      <c r="F474" s="52"/>
    </row>
    <row r="475" spans="1:6" ht="16.5" x14ac:dyDescent="0.3">
      <c r="A475" s="51"/>
      <c r="B475" s="51"/>
      <c r="C475" s="51"/>
      <c r="D475" s="52"/>
      <c r="E475" s="53"/>
      <c r="F475" s="52"/>
    </row>
    <row r="476" spans="1:6" ht="16.5" x14ac:dyDescent="0.3">
      <c r="A476" s="51"/>
      <c r="B476" s="51"/>
      <c r="C476" s="51"/>
      <c r="D476" s="52"/>
      <c r="E476" s="53"/>
      <c r="F476" s="52"/>
    </row>
    <row r="477" spans="1:6" ht="16.5" x14ac:dyDescent="0.3">
      <c r="A477" s="51"/>
      <c r="B477" s="51"/>
      <c r="C477" s="51"/>
      <c r="D477" s="52"/>
      <c r="E477" s="53"/>
      <c r="F477" s="52"/>
    </row>
    <row r="478" spans="1:6" ht="16.5" x14ac:dyDescent="0.3">
      <c r="A478" s="51"/>
      <c r="B478" s="51"/>
      <c r="C478" s="51"/>
      <c r="D478" s="52"/>
      <c r="E478" s="53"/>
      <c r="F478" s="52"/>
    </row>
    <row r="479" spans="1:6" ht="16.5" x14ac:dyDescent="0.3">
      <c r="A479" s="51"/>
      <c r="B479" s="51"/>
      <c r="C479" s="51"/>
      <c r="D479" s="52"/>
      <c r="E479" s="53"/>
      <c r="F479" s="52"/>
    </row>
    <row r="480" spans="1:6" ht="16.5" x14ac:dyDescent="0.3">
      <c r="A480" s="51"/>
      <c r="B480" s="51"/>
      <c r="C480" s="51"/>
      <c r="D480" s="52"/>
      <c r="E480" s="53"/>
      <c r="F480" s="52"/>
    </row>
    <row r="481" spans="1:6" ht="16.5" x14ac:dyDescent="0.3">
      <c r="A481" s="51"/>
      <c r="B481" s="51"/>
      <c r="C481" s="51"/>
      <c r="D481" s="52"/>
      <c r="E481" s="53"/>
      <c r="F481" s="52"/>
    </row>
    <row r="482" spans="1:6" ht="16.5" x14ac:dyDescent="0.3">
      <c r="A482" s="51"/>
      <c r="B482" s="51"/>
      <c r="C482" s="51"/>
      <c r="D482" s="52"/>
      <c r="E482" s="53"/>
      <c r="F482" s="52"/>
    </row>
    <row r="483" spans="1:6" ht="16.5" x14ac:dyDescent="0.3">
      <c r="A483" s="51"/>
      <c r="B483" s="51"/>
      <c r="C483" s="51"/>
      <c r="D483" s="52"/>
      <c r="E483" s="53"/>
      <c r="F483" s="52"/>
    </row>
    <row r="484" spans="1:6" ht="16.5" x14ac:dyDescent="0.3">
      <c r="A484" s="51"/>
      <c r="B484" s="51"/>
      <c r="C484" s="51"/>
      <c r="D484" s="52"/>
      <c r="E484" s="53"/>
      <c r="F484" s="52"/>
    </row>
    <row r="485" spans="1:6" ht="16.5" x14ac:dyDescent="0.3">
      <c r="A485" s="51"/>
      <c r="B485" s="51"/>
      <c r="C485" s="51"/>
      <c r="D485" s="52"/>
      <c r="E485" s="53"/>
      <c r="F485" s="52"/>
    </row>
    <row r="486" spans="1:6" ht="16.5" x14ac:dyDescent="0.3">
      <c r="A486" s="51"/>
      <c r="B486" s="51"/>
      <c r="C486" s="51"/>
      <c r="D486" s="52"/>
      <c r="E486" s="53"/>
      <c r="F486" s="52"/>
    </row>
    <row r="487" spans="1:6" ht="16.5" x14ac:dyDescent="0.3">
      <c r="A487" s="51"/>
      <c r="B487" s="51"/>
      <c r="C487" s="51"/>
      <c r="D487" s="52"/>
      <c r="E487" s="53"/>
      <c r="F487" s="52"/>
    </row>
    <row r="488" spans="1:6" ht="16.5" x14ac:dyDescent="0.3">
      <c r="A488" s="51"/>
      <c r="B488" s="51"/>
      <c r="C488" s="51"/>
      <c r="D488" s="52"/>
      <c r="E488" s="53"/>
      <c r="F488" s="52"/>
    </row>
    <row r="489" spans="1:6" ht="16.5" x14ac:dyDescent="0.3">
      <c r="A489" s="51"/>
      <c r="B489" s="51"/>
      <c r="C489" s="51"/>
      <c r="D489" s="52"/>
      <c r="E489" s="53"/>
      <c r="F489" s="52"/>
    </row>
    <row r="490" spans="1:6" ht="16.5" x14ac:dyDescent="0.3">
      <c r="A490" s="51"/>
      <c r="B490" s="51"/>
      <c r="C490" s="51"/>
      <c r="D490" s="52"/>
      <c r="E490" s="53"/>
      <c r="F490" s="52"/>
    </row>
    <row r="491" spans="1:6" ht="16.5" x14ac:dyDescent="0.3">
      <c r="A491" s="51"/>
      <c r="B491" s="51"/>
      <c r="C491" s="51"/>
      <c r="D491" s="52"/>
      <c r="E491" s="53"/>
      <c r="F491" s="52"/>
    </row>
    <row r="492" spans="1:6" ht="16.5" x14ac:dyDescent="0.3">
      <c r="A492" s="51"/>
      <c r="B492" s="51"/>
      <c r="C492" s="51"/>
      <c r="D492" s="52"/>
      <c r="E492" s="53"/>
      <c r="F492" s="52"/>
    </row>
    <row r="493" spans="1:6" ht="16.5" x14ac:dyDescent="0.3">
      <c r="A493" s="51"/>
      <c r="B493" s="51"/>
      <c r="C493" s="51"/>
      <c r="D493" s="52"/>
      <c r="E493" s="53"/>
      <c r="F493" s="52"/>
    </row>
    <row r="494" spans="1:6" ht="16.5" x14ac:dyDescent="0.3">
      <c r="A494" s="51"/>
      <c r="B494" s="51"/>
      <c r="C494" s="51"/>
      <c r="D494" s="52"/>
      <c r="E494" s="53"/>
      <c r="F494" s="52"/>
    </row>
    <row r="495" spans="1:6" ht="16.5" x14ac:dyDescent="0.3">
      <c r="A495" s="51"/>
      <c r="B495" s="51"/>
      <c r="C495" s="51"/>
      <c r="D495" s="52"/>
      <c r="E495" s="53"/>
      <c r="F495" s="52"/>
    </row>
    <row r="496" spans="1:6" ht="16.5" x14ac:dyDescent="0.3">
      <c r="A496" s="51"/>
      <c r="B496" s="51"/>
      <c r="C496" s="51"/>
      <c r="D496" s="52"/>
      <c r="E496" s="53"/>
      <c r="F496" s="52"/>
    </row>
    <row r="497" spans="1:6" ht="16.5" x14ac:dyDescent="0.3">
      <c r="A497" s="51"/>
      <c r="B497" s="51"/>
      <c r="C497" s="51"/>
      <c r="D497" s="52"/>
      <c r="E497" s="53"/>
      <c r="F497" s="52"/>
    </row>
    <row r="498" spans="1:6" ht="16.5" x14ac:dyDescent="0.3">
      <c r="A498" s="51"/>
      <c r="B498" s="51"/>
      <c r="C498" s="51"/>
      <c r="D498" s="52"/>
      <c r="E498" s="53"/>
      <c r="F498" s="52"/>
    </row>
    <row r="499" spans="1:6" ht="16.5" x14ac:dyDescent="0.3">
      <c r="A499" s="51"/>
      <c r="B499" s="51"/>
      <c r="C499" s="51"/>
      <c r="D499" s="52"/>
      <c r="E499" s="53"/>
      <c r="F499" s="52"/>
    </row>
    <row r="500" spans="1:6" ht="16.5" x14ac:dyDescent="0.3">
      <c r="A500" s="51"/>
      <c r="B500" s="51"/>
      <c r="C500" s="51"/>
      <c r="D500" s="52"/>
      <c r="E500" s="53"/>
      <c r="F500" s="52"/>
    </row>
    <row r="501" spans="1:6" ht="16.5" x14ac:dyDescent="0.3">
      <c r="A501" s="51"/>
      <c r="B501" s="51"/>
      <c r="C501" s="51"/>
      <c r="D501" s="52"/>
      <c r="E501" s="53"/>
      <c r="F501" s="52"/>
    </row>
    <row r="502" spans="1:6" ht="16.5" x14ac:dyDescent="0.3">
      <c r="A502" s="51"/>
      <c r="B502" s="51"/>
      <c r="C502" s="51"/>
      <c r="D502" s="52"/>
      <c r="E502" s="53"/>
      <c r="F502" s="52"/>
    </row>
    <row r="503" spans="1:6" ht="16.5" x14ac:dyDescent="0.3">
      <c r="A503" s="51"/>
      <c r="B503" s="51"/>
      <c r="C503" s="51"/>
      <c r="D503" s="52"/>
      <c r="E503" s="53"/>
      <c r="F503" s="52"/>
    </row>
    <row r="504" spans="1:6" ht="16.5" x14ac:dyDescent="0.3">
      <c r="A504" s="51"/>
      <c r="B504" s="51"/>
      <c r="C504" s="51"/>
      <c r="D504" s="52"/>
      <c r="E504" s="53"/>
      <c r="F504" s="52"/>
    </row>
    <row r="505" spans="1:6" ht="16.5" x14ac:dyDescent="0.3">
      <c r="A505" s="51"/>
      <c r="B505" s="51"/>
      <c r="C505" s="51"/>
      <c r="D505" s="52"/>
      <c r="E505" s="53"/>
      <c r="F505" s="52"/>
    </row>
    <row r="506" spans="1:6" ht="16.5" x14ac:dyDescent="0.3">
      <c r="A506" s="51"/>
      <c r="B506" s="51"/>
      <c r="C506" s="51"/>
      <c r="D506" s="52"/>
      <c r="E506" s="53"/>
      <c r="F506" s="52"/>
    </row>
    <row r="507" spans="1:6" ht="16.5" x14ac:dyDescent="0.3">
      <c r="A507" s="51"/>
      <c r="B507" s="51"/>
      <c r="C507" s="51"/>
      <c r="D507" s="52"/>
      <c r="E507" s="53"/>
      <c r="F507" s="52"/>
    </row>
    <row r="508" spans="1:6" ht="16.5" x14ac:dyDescent="0.3">
      <c r="A508" s="51"/>
      <c r="B508" s="51"/>
      <c r="C508" s="51"/>
      <c r="D508" s="52"/>
      <c r="E508" s="53"/>
      <c r="F508" s="52"/>
    </row>
    <row r="509" spans="1:6" ht="16.5" x14ac:dyDescent="0.3">
      <c r="A509" s="51"/>
      <c r="B509" s="51"/>
      <c r="C509" s="51"/>
      <c r="D509" s="52"/>
      <c r="E509" s="53"/>
      <c r="F509" s="52"/>
    </row>
    <row r="510" spans="1:6" ht="16.5" x14ac:dyDescent="0.3">
      <c r="A510" s="51"/>
      <c r="B510" s="51"/>
      <c r="C510" s="51"/>
      <c r="D510" s="52"/>
      <c r="E510" s="53"/>
      <c r="F510" s="52"/>
    </row>
    <row r="511" spans="1:6" ht="16.5" x14ac:dyDescent="0.3">
      <c r="A511" s="51"/>
      <c r="B511" s="51"/>
      <c r="C511" s="51"/>
      <c r="D511" s="52"/>
      <c r="E511" s="53"/>
      <c r="F511" s="52"/>
    </row>
    <row r="512" spans="1:6" ht="16.5" x14ac:dyDescent="0.3">
      <c r="A512" s="51"/>
      <c r="B512" s="51"/>
      <c r="C512" s="51"/>
      <c r="D512" s="52"/>
      <c r="E512" s="53"/>
      <c r="F512" s="52"/>
    </row>
    <row r="513" spans="1:6" ht="16.5" x14ac:dyDescent="0.3">
      <c r="A513" s="51"/>
      <c r="B513" s="51"/>
      <c r="C513" s="51"/>
      <c r="D513" s="52"/>
      <c r="E513" s="53"/>
      <c r="F513" s="52"/>
    </row>
    <row r="514" spans="1:6" ht="16.5" x14ac:dyDescent="0.3">
      <c r="A514" s="51"/>
      <c r="B514" s="51"/>
      <c r="C514" s="51"/>
      <c r="D514" s="52"/>
      <c r="E514" s="53"/>
      <c r="F514" s="52"/>
    </row>
    <row r="515" spans="1:6" ht="16.5" x14ac:dyDescent="0.3">
      <c r="A515" s="51"/>
      <c r="B515" s="51"/>
      <c r="C515" s="51"/>
      <c r="D515" s="52"/>
      <c r="E515" s="53"/>
      <c r="F515" s="52"/>
    </row>
    <row r="516" spans="1:6" ht="16.5" x14ac:dyDescent="0.3">
      <c r="A516" s="51"/>
      <c r="B516" s="51"/>
      <c r="C516" s="51"/>
      <c r="D516" s="52"/>
      <c r="E516" s="53"/>
      <c r="F516" s="52"/>
    </row>
    <row r="517" spans="1:6" ht="16.5" x14ac:dyDescent="0.3">
      <c r="A517" s="51"/>
      <c r="B517" s="51"/>
      <c r="C517" s="51"/>
      <c r="D517" s="52"/>
      <c r="E517" s="53"/>
      <c r="F517" s="52"/>
    </row>
    <row r="518" spans="1:6" ht="16.5" x14ac:dyDescent="0.3">
      <c r="A518" s="51"/>
      <c r="B518" s="51"/>
      <c r="C518" s="51"/>
      <c r="D518" s="52"/>
      <c r="E518" s="53"/>
      <c r="F518" s="52"/>
    </row>
    <row r="519" spans="1:6" ht="16.5" x14ac:dyDescent="0.3">
      <c r="A519" s="51"/>
      <c r="B519" s="51"/>
      <c r="C519" s="51"/>
      <c r="D519" s="52"/>
      <c r="E519" s="53"/>
      <c r="F519" s="52"/>
    </row>
    <row r="520" spans="1:6" ht="16.5" x14ac:dyDescent="0.3">
      <c r="A520" s="51"/>
      <c r="B520" s="51"/>
      <c r="C520" s="51"/>
      <c r="D520" s="52"/>
      <c r="E520" s="53"/>
      <c r="F520" s="52"/>
    </row>
    <row r="521" spans="1:6" ht="16.5" x14ac:dyDescent="0.3">
      <c r="A521" s="51"/>
      <c r="B521" s="51"/>
      <c r="C521" s="51"/>
      <c r="D521" s="52"/>
      <c r="E521" s="53"/>
      <c r="F521" s="52"/>
    </row>
    <row r="522" spans="1:6" ht="16.5" x14ac:dyDescent="0.3">
      <c r="A522" s="51"/>
      <c r="B522" s="51"/>
      <c r="C522" s="51"/>
      <c r="D522" s="52"/>
      <c r="E522" s="53"/>
      <c r="F522" s="52"/>
    </row>
    <row r="523" spans="1:6" ht="16.5" x14ac:dyDescent="0.3">
      <c r="A523" s="51"/>
      <c r="B523" s="51"/>
      <c r="C523" s="51"/>
      <c r="D523" s="52"/>
      <c r="E523" s="53"/>
      <c r="F523" s="52"/>
    </row>
    <row r="524" spans="1:6" ht="16.5" x14ac:dyDescent="0.3">
      <c r="A524" s="51"/>
      <c r="B524" s="51"/>
      <c r="C524" s="51"/>
      <c r="D524" s="52"/>
      <c r="E524" s="53"/>
      <c r="F524" s="52"/>
    </row>
    <row r="525" spans="1:6" ht="16.5" x14ac:dyDescent="0.3">
      <c r="A525" s="51"/>
      <c r="B525" s="51"/>
      <c r="C525" s="51"/>
      <c r="D525" s="52"/>
      <c r="E525" s="53"/>
      <c r="F525" s="52"/>
    </row>
    <row r="526" spans="1:6" ht="16.5" x14ac:dyDescent="0.3">
      <c r="A526" s="51"/>
      <c r="B526" s="51"/>
      <c r="C526" s="51"/>
      <c r="D526" s="52"/>
      <c r="E526" s="53"/>
      <c r="F526" s="52"/>
    </row>
    <row r="527" spans="1:6" ht="16.5" x14ac:dyDescent="0.3">
      <c r="A527" s="51"/>
      <c r="B527" s="51"/>
      <c r="C527" s="51"/>
      <c r="D527" s="52"/>
      <c r="E527" s="53"/>
      <c r="F527" s="52"/>
    </row>
    <row r="528" spans="1:6" ht="16.5" x14ac:dyDescent="0.3">
      <c r="A528" s="51"/>
      <c r="B528" s="51"/>
      <c r="C528" s="51"/>
      <c r="D528" s="52"/>
      <c r="E528" s="53"/>
      <c r="F528" s="52"/>
    </row>
    <row r="529" spans="1:6" ht="16.5" x14ac:dyDescent="0.3">
      <c r="A529" s="51"/>
      <c r="B529" s="51"/>
      <c r="C529" s="51"/>
      <c r="D529" s="52"/>
      <c r="E529" s="53"/>
      <c r="F529" s="52"/>
    </row>
    <row r="530" spans="1:6" ht="16.5" x14ac:dyDescent="0.3">
      <c r="A530" s="51"/>
      <c r="B530" s="51"/>
      <c r="C530" s="51"/>
      <c r="D530" s="52"/>
      <c r="E530" s="53"/>
      <c r="F530" s="52"/>
    </row>
    <row r="531" spans="1:6" ht="16.5" x14ac:dyDescent="0.3">
      <c r="A531" s="51"/>
      <c r="B531" s="51"/>
      <c r="C531" s="51"/>
      <c r="D531" s="52"/>
      <c r="E531" s="53"/>
      <c r="F531" s="52"/>
    </row>
    <row r="532" spans="1:6" ht="16.5" x14ac:dyDescent="0.3">
      <c r="A532" s="51"/>
      <c r="B532" s="51"/>
      <c r="C532" s="51"/>
      <c r="D532" s="52"/>
      <c r="E532" s="53"/>
      <c r="F532" s="52"/>
    </row>
    <row r="533" spans="1:6" ht="16.5" x14ac:dyDescent="0.3">
      <c r="A533" s="51"/>
      <c r="B533" s="51"/>
      <c r="C533" s="51"/>
      <c r="D533" s="52"/>
      <c r="E533" s="53"/>
      <c r="F533" s="52"/>
    </row>
    <row r="534" spans="1:6" ht="16.5" x14ac:dyDescent="0.3">
      <c r="A534" s="51"/>
      <c r="B534" s="51"/>
      <c r="C534" s="51"/>
      <c r="D534" s="52"/>
      <c r="E534" s="53"/>
      <c r="F534" s="52"/>
    </row>
    <row r="535" spans="1:6" ht="16.5" x14ac:dyDescent="0.3">
      <c r="A535" s="51"/>
      <c r="B535" s="51"/>
      <c r="C535" s="51"/>
      <c r="D535" s="52"/>
      <c r="E535" s="53"/>
      <c r="F535" s="52"/>
    </row>
    <row r="536" spans="1:6" ht="16.5" x14ac:dyDescent="0.3">
      <c r="A536" s="51"/>
      <c r="B536" s="51"/>
      <c r="C536" s="51"/>
      <c r="D536" s="52"/>
      <c r="E536" s="53"/>
      <c r="F536" s="52"/>
    </row>
    <row r="537" spans="1:6" ht="16.5" x14ac:dyDescent="0.3">
      <c r="A537" s="51"/>
      <c r="B537" s="51"/>
      <c r="C537" s="51"/>
      <c r="D537" s="52"/>
      <c r="E537" s="53"/>
      <c r="F537" s="52"/>
    </row>
    <row r="538" spans="1:6" ht="16.5" x14ac:dyDescent="0.3">
      <c r="A538" s="51"/>
      <c r="B538" s="51"/>
      <c r="C538" s="51"/>
      <c r="D538" s="52"/>
      <c r="E538" s="53"/>
      <c r="F538" s="52"/>
    </row>
    <row r="539" spans="1:6" ht="16.5" x14ac:dyDescent="0.3">
      <c r="A539" s="51"/>
      <c r="B539" s="51"/>
      <c r="C539" s="51"/>
      <c r="D539" s="52"/>
      <c r="E539" s="53"/>
      <c r="F539" s="52"/>
    </row>
    <row r="540" spans="1:6" ht="16.5" x14ac:dyDescent="0.3">
      <c r="A540" s="51"/>
      <c r="B540" s="51"/>
      <c r="C540" s="51"/>
      <c r="D540" s="52"/>
      <c r="E540" s="53"/>
      <c r="F540" s="52"/>
    </row>
    <row r="541" spans="1:6" ht="16.5" x14ac:dyDescent="0.3">
      <c r="A541" s="51"/>
      <c r="B541" s="51"/>
      <c r="C541" s="51"/>
      <c r="D541" s="52"/>
      <c r="E541" s="53"/>
      <c r="F541" s="52"/>
    </row>
    <row r="542" spans="1:6" ht="16.5" x14ac:dyDescent="0.3">
      <c r="A542" s="51"/>
      <c r="B542" s="51"/>
      <c r="C542" s="51"/>
      <c r="D542" s="52"/>
      <c r="E542" s="53"/>
      <c r="F542" s="52"/>
    </row>
    <row r="543" spans="1:6" ht="16.5" x14ac:dyDescent="0.3">
      <c r="A543" s="51"/>
      <c r="B543" s="51"/>
      <c r="C543" s="51"/>
      <c r="D543" s="52"/>
      <c r="E543" s="53"/>
      <c r="F543" s="52"/>
    </row>
    <row r="544" spans="1:6" ht="16.5" x14ac:dyDescent="0.3">
      <c r="A544" s="51"/>
      <c r="B544" s="51"/>
      <c r="C544" s="51"/>
      <c r="D544" s="52"/>
      <c r="E544" s="53"/>
      <c r="F544" s="52"/>
    </row>
    <row r="545" spans="1:6" ht="16.5" x14ac:dyDescent="0.3">
      <c r="A545" s="51"/>
      <c r="B545" s="51"/>
      <c r="C545" s="51"/>
      <c r="D545" s="52"/>
      <c r="E545" s="53"/>
      <c r="F545" s="52"/>
    </row>
    <row r="546" spans="1:6" ht="16.5" x14ac:dyDescent="0.3">
      <c r="A546" s="51"/>
      <c r="B546" s="51"/>
      <c r="C546" s="51"/>
      <c r="D546" s="52"/>
      <c r="E546" s="53"/>
      <c r="F546" s="52"/>
    </row>
    <row r="547" spans="1:6" ht="16.5" x14ac:dyDescent="0.3">
      <c r="A547" s="51"/>
      <c r="B547" s="51"/>
      <c r="C547" s="51"/>
      <c r="D547" s="52"/>
      <c r="E547" s="53"/>
      <c r="F547" s="52"/>
    </row>
    <row r="548" spans="1:6" ht="16.5" x14ac:dyDescent="0.3">
      <c r="A548" s="51"/>
      <c r="B548" s="51"/>
      <c r="C548" s="51"/>
      <c r="D548" s="52"/>
      <c r="E548" s="53"/>
      <c r="F548" s="52"/>
    </row>
    <row r="549" spans="1:6" ht="16.5" x14ac:dyDescent="0.3">
      <c r="A549" s="51"/>
      <c r="B549" s="51"/>
      <c r="C549" s="51"/>
      <c r="D549" s="52"/>
      <c r="E549" s="53"/>
      <c r="F549" s="52"/>
    </row>
    <row r="550" spans="1:6" ht="16.5" x14ac:dyDescent="0.3">
      <c r="A550" s="51"/>
      <c r="B550" s="51"/>
      <c r="C550" s="51"/>
      <c r="D550" s="52"/>
      <c r="E550" s="53"/>
      <c r="F550" s="52"/>
    </row>
    <row r="551" spans="1:6" ht="16.5" x14ac:dyDescent="0.3">
      <c r="A551" s="51"/>
      <c r="B551" s="51"/>
      <c r="C551" s="51"/>
      <c r="D551" s="52"/>
      <c r="E551" s="53"/>
      <c r="F551" s="52"/>
    </row>
    <row r="552" spans="1:6" ht="16.5" x14ac:dyDescent="0.3">
      <c r="A552" s="51"/>
      <c r="B552" s="51"/>
      <c r="C552" s="51"/>
      <c r="D552" s="52"/>
      <c r="E552" s="53"/>
      <c r="F552" s="52"/>
    </row>
    <row r="553" spans="1:6" ht="16.5" x14ac:dyDescent="0.3">
      <c r="A553" s="51"/>
      <c r="B553" s="51"/>
      <c r="C553" s="51"/>
      <c r="D553" s="52"/>
      <c r="E553" s="53"/>
      <c r="F553" s="52"/>
    </row>
    <row r="554" spans="1:6" ht="16.5" x14ac:dyDescent="0.3">
      <c r="A554" s="51"/>
      <c r="B554" s="51"/>
      <c r="C554" s="51"/>
      <c r="D554" s="52"/>
      <c r="E554" s="53"/>
      <c r="F554" s="52"/>
    </row>
    <row r="555" spans="1:6" ht="16.5" x14ac:dyDescent="0.3">
      <c r="A555" s="51"/>
      <c r="B555" s="51"/>
      <c r="C555" s="51"/>
      <c r="D555" s="52"/>
      <c r="E555" s="53"/>
      <c r="F555" s="52"/>
    </row>
    <row r="556" spans="1:6" ht="16.5" x14ac:dyDescent="0.3">
      <c r="A556" s="51"/>
      <c r="B556" s="51"/>
      <c r="C556" s="51"/>
      <c r="D556" s="52"/>
      <c r="E556" s="53"/>
      <c r="F556" s="52"/>
    </row>
    <row r="557" spans="1:6" ht="16.5" x14ac:dyDescent="0.3">
      <c r="A557" s="51"/>
      <c r="B557" s="51"/>
      <c r="C557" s="51"/>
      <c r="D557" s="52"/>
      <c r="E557" s="53"/>
      <c r="F557" s="52"/>
    </row>
    <row r="558" spans="1:6" ht="16.5" x14ac:dyDescent="0.3">
      <c r="A558" s="51"/>
      <c r="B558" s="51"/>
      <c r="C558" s="51"/>
      <c r="D558" s="52"/>
      <c r="E558" s="53"/>
      <c r="F558" s="52"/>
    </row>
    <row r="559" spans="1:6" ht="16.5" x14ac:dyDescent="0.3">
      <c r="A559" s="51"/>
      <c r="B559" s="51"/>
      <c r="C559" s="51"/>
      <c r="D559" s="52"/>
      <c r="E559" s="53"/>
      <c r="F559" s="52"/>
    </row>
    <row r="560" spans="1:6" ht="16.5" x14ac:dyDescent="0.3">
      <c r="A560" s="51"/>
      <c r="B560" s="51"/>
      <c r="C560" s="51"/>
      <c r="D560" s="52"/>
      <c r="E560" s="53"/>
      <c r="F560" s="52"/>
    </row>
    <row r="561" spans="1:6" ht="16.5" x14ac:dyDescent="0.3">
      <c r="A561" s="51"/>
      <c r="B561" s="51"/>
      <c r="C561" s="51"/>
      <c r="D561" s="52"/>
      <c r="E561" s="53"/>
      <c r="F561" s="52"/>
    </row>
    <row r="562" spans="1:6" ht="16.5" x14ac:dyDescent="0.3">
      <c r="A562" s="51"/>
      <c r="B562" s="51"/>
      <c r="C562" s="51"/>
      <c r="D562" s="52"/>
      <c r="E562" s="53"/>
      <c r="F562" s="52"/>
    </row>
    <row r="563" spans="1:6" ht="16.5" x14ac:dyDescent="0.3">
      <c r="A563" s="51"/>
      <c r="B563" s="51"/>
      <c r="C563" s="51"/>
      <c r="D563" s="52"/>
      <c r="E563" s="53"/>
      <c r="F563" s="52"/>
    </row>
    <row r="564" spans="1:6" ht="16.5" x14ac:dyDescent="0.3">
      <c r="A564" s="51"/>
      <c r="B564" s="51"/>
      <c r="C564" s="51"/>
      <c r="D564" s="52"/>
      <c r="E564" s="53"/>
      <c r="F564" s="52"/>
    </row>
    <row r="565" spans="1:6" ht="16.5" x14ac:dyDescent="0.3">
      <c r="A565" s="51"/>
      <c r="B565" s="51"/>
      <c r="C565" s="51"/>
      <c r="D565" s="52"/>
      <c r="E565" s="53"/>
      <c r="F565" s="52"/>
    </row>
    <row r="566" spans="1:6" ht="16.5" x14ac:dyDescent="0.3">
      <c r="A566" s="51"/>
      <c r="B566" s="51"/>
      <c r="C566" s="51"/>
      <c r="D566" s="52"/>
      <c r="E566" s="53"/>
      <c r="F566" s="52"/>
    </row>
    <row r="567" spans="1:6" ht="16.5" x14ac:dyDescent="0.3">
      <c r="A567" s="51"/>
      <c r="B567" s="51"/>
      <c r="C567" s="51"/>
      <c r="D567" s="52"/>
      <c r="E567" s="53"/>
      <c r="F567" s="52"/>
    </row>
    <row r="568" spans="1:6" ht="16.5" x14ac:dyDescent="0.3">
      <c r="A568" s="51"/>
      <c r="B568" s="51"/>
      <c r="C568" s="51"/>
      <c r="D568" s="52"/>
      <c r="E568" s="53"/>
      <c r="F568" s="52"/>
    </row>
    <row r="569" spans="1:6" ht="16.5" x14ac:dyDescent="0.3">
      <c r="A569" s="51"/>
      <c r="B569" s="51"/>
      <c r="C569" s="51"/>
      <c r="D569" s="52"/>
      <c r="E569" s="53"/>
      <c r="F569" s="52"/>
    </row>
    <row r="570" spans="1:6" ht="16.5" x14ac:dyDescent="0.3">
      <c r="A570" s="51"/>
      <c r="B570" s="51"/>
      <c r="C570" s="51"/>
      <c r="D570" s="52"/>
      <c r="E570" s="53"/>
      <c r="F570" s="52"/>
    </row>
    <row r="571" spans="1:6" ht="16.5" x14ac:dyDescent="0.3">
      <c r="A571" s="51"/>
      <c r="B571" s="51"/>
      <c r="C571" s="51"/>
      <c r="D571" s="52"/>
      <c r="E571" s="53"/>
      <c r="F571" s="52"/>
    </row>
    <row r="572" spans="1:6" ht="16.5" x14ac:dyDescent="0.3">
      <c r="A572" s="51"/>
      <c r="B572" s="51"/>
      <c r="C572" s="51"/>
      <c r="D572" s="52"/>
      <c r="E572" s="53"/>
      <c r="F572" s="52"/>
    </row>
    <row r="573" spans="1:6" ht="16.5" x14ac:dyDescent="0.3">
      <c r="A573" s="51"/>
      <c r="B573" s="51"/>
      <c r="C573" s="51"/>
      <c r="D573" s="52"/>
      <c r="E573" s="53"/>
      <c r="F573" s="52"/>
    </row>
    <row r="574" spans="1:6" ht="16.5" x14ac:dyDescent="0.3">
      <c r="A574" s="51"/>
      <c r="B574" s="51"/>
      <c r="C574" s="51"/>
      <c r="D574" s="52"/>
      <c r="E574" s="53"/>
      <c r="F574" s="52"/>
    </row>
    <row r="575" spans="1:6" ht="16.5" x14ac:dyDescent="0.3">
      <c r="A575" s="51"/>
      <c r="B575" s="51"/>
      <c r="C575" s="51"/>
      <c r="D575" s="52"/>
      <c r="E575" s="53"/>
      <c r="F575" s="52"/>
    </row>
    <row r="576" spans="1:6" ht="16.5" x14ac:dyDescent="0.3">
      <c r="A576" s="51"/>
      <c r="B576" s="51"/>
      <c r="C576" s="51"/>
      <c r="D576" s="52"/>
      <c r="E576" s="53"/>
      <c r="F576" s="52"/>
    </row>
    <row r="577" spans="1:6" ht="16.5" x14ac:dyDescent="0.3">
      <c r="A577" s="51"/>
      <c r="B577" s="51"/>
      <c r="C577" s="51"/>
      <c r="D577" s="52"/>
      <c r="E577" s="53"/>
      <c r="F577" s="52"/>
    </row>
    <row r="578" spans="1:6" ht="16.5" x14ac:dyDescent="0.3">
      <c r="A578" s="51"/>
      <c r="B578" s="51"/>
      <c r="C578" s="51"/>
      <c r="D578" s="52"/>
      <c r="E578" s="53"/>
      <c r="F578" s="52"/>
    </row>
    <row r="579" spans="1:6" ht="16.5" x14ac:dyDescent="0.3">
      <c r="A579" s="51"/>
      <c r="B579" s="51"/>
      <c r="C579" s="51"/>
      <c r="D579" s="52"/>
      <c r="E579" s="53"/>
      <c r="F579" s="52"/>
    </row>
    <row r="580" spans="1:6" ht="16.5" x14ac:dyDescent="0.3">
      <c r="A580" s="51"/>
      <c r="B580" s="51"/>
      <c r="C580" s="51"/>
      <c r="D580" s="52"/>
      <c r="E580" s="53"/>
      <c r="F580" s="52"/>
    </row>
    <row r="581" spans="1:6" ht="16.5" x14ac:dyDescent="0.3">
      <c r="A581" s="51"/>
      <c r="B581" s="51"/>
      <c r="C581" s="51"/>
      <c r="D581" s="52"/>
      <c r="E581" s="53"/>
      <c r="F581" s="52"/>
    </row>
    <row r="582" spans="1:6" ht="16.5" x14ac:dyDescent="0.3">
      <c r="A582" s="51"/>
      <c r="B582" s="51"/>
      <c r="C582" s="51"/>
      <c r="D582" s="52"/>
      <c r="E582" s="53"/>
      <c r="F582" s="52"/>
    </row>
    <row r="583" spans="1:6" ht="16.5" x14ac:dyDescent="0.3">
      <c r="A583" s="51"/>
      <c r="B583" s="51"/>
      <c r="C583" s="51"/>
      <c r="D583" s="52"/>
      <c r="E583" s="53"/>
      <c r="F583" s="52"/>
    </row>
    <row r="584" spans="1:6" ht="16.5" x14ac:dyDescent="0.3">
      <c r="A584" s="51"/>
      <c r="B584" s="51"/>
      <c r="C584" s="51"/>
      <c r="D584" s="52"/>
      <c r="E584" s="53"/>
      <c r="F584" s="52"/>
    </row>
    <row r="585" spans="1:6" ht="16.5" x14ac:dyDescent="0.3">
      <c r="A585" s="51"/>
      <c r="B585" s="51"/>
      <c r="C585" s="51"/>
      <c r="D585" s="52"/>
      <c r="E585" s="53"/>
      <c r="F585" s="52"/>
    </row>
    <row r="586" spans="1:6" ht="16.5" x14ac:dyDescent="0.3">
      <c r="A586" s="51"/>
      <c r="B586" s="51"/>
      <c r="C586" s="51"/>
      <c r="D586" s="52"/>
      <c r="E586" s="53"/>
      <c r="F586" s="52"/>
    </row>
    <row r="587" spans="1:6" ht="16.5" x14ac:dyDescent="0.3">
      <c r="A587" s="51"/>
      <c r="B587" s="51"/>
      <c r="C587" s="51"/>
      <c r="D587" s="52"/>
      <c r="E587" s="53"/>
      <c r="F587" s="52"/>
    </row>
    <row r="588" spans="1:6" ht="16.5" x14ac:dyDescent="0.3">
      <c r="A588" s="51"/>
      <c r="B588" s="51"/>
      <c r="C588" s="51"/>
      <c r="D588" s="52"/>
      <c r="E588" s="53"/>
      <c r="F588" s="52"/>
    </row>
    <row r="589" spans="1:6" ht="16.5" x14ac:dyDescent="0.3">
      <c r="A589" s="51"/>
      <c r="B589" s="51"/>
      <c r="C589" s="51"/>
      <c r="D589" s="52"/>
      <c r="E589" s="53"/>
      <c r="F589" s="52"/>
    </row>
    <row r="590" spans="1:6" ht="16.5" x14ac:dyDescent="0.3">
      <c r="A590" s="51"/>
      <c r="B590" s="51"/>
      <c r="C590" s="51"/>
      <c r="D590" s="52"/>
      <c r="E590" s="53"/>
      <c r="F590" s="52"/>
    </row>
    <row r="591" spans="1:6" ht="16.5" x14ac:dyDescent="0.3">
      <c r="A591" s="51"/>
      <c r="B591" s="51"/>
      <c r="C591" s="51"/>
      <c r="D591" s="52"/>
      <c r="E591" s="53"/>
      <c r="F591" s="52"/>
    </row>
    <row r="592" spans="1:6" ht="16.5" x14ac:dyDescent="0.3">
      <c r="A592" s="51"/>
      <c r="B592" s="51"/>
      <c r="C592" s="51"/>
      <c r="D592" s="52"/>
      <c r="E592" s="53"/>
      <c r="F592" s="52"/>
    </row>
    <row r="593" spans="1:6" ht="16.5" x14ac:dyDescent="0.3">
      <c r="A593" s="51"/>
      <c r="B593" s="51"/>
      <c r="C593" s="51"/>
      <c r="D593" s="52"/>
      <c r="E593" s="53"/>
      <c r="F593" s="52"/>
    </row>
    <row r="594" spans="1:6" ht="16.5" x14ac:dyDescent="0.3">
      <c r="A594" s="51"/>
      <c r="B594" s="51"/>
      <c r="C594" s="51"/>
      <c r="D594" s="52"/>
      <c r="E594" s="53"/>
      <c r="F594" s="52"/>
    </row>
    <row r="595" spans="1:6" ht="16.5" x14ac:dyDescent="0.3">
      <c r="A595" s="51"/>
      <c r="B595" s="51"/>
      <c r="C595" s="51"/>
      <c r="D595" s="52"/>
      <c r="E595" s="53"/>
      <c r="F595" s="52"/>
    </row>
    <row r="596" spans="1:6" ht="16.5" x14ac:dyDescent="0.3">
      <c r="A596" s="51"/>
      <c r="B596" s="51"/>
      <c r="C596" s="51"/>
      <c r="D596" s="52"/>
      <c r="E596" s="53"/>
      <c r="F596" s="52"/>
    </row>
    <row r="597" spans="1:6" ht="16.5" x14ac:dyDescent="0.3">
      <c r="A597" s="51"/>
      <c r="B597" s="51"/>
      <c r="C597" s="51"/>
      <c r="D597" s="52"/>
      <c r="E597" s="53"/>
      <c r="F597" s="52"/>
    </row>
    <row r="598" spans="1:6" ht="16.5" x14ac:dyDescent="0.3">
      <c r="A598" s="51"/>
      <c r="B598" s="51"/>
      <c r="C598" s="51"/>
      <c r="D598" s="52"/>
      <c r="E598" s="53"/>
      <c r="F598" s="52"/>
    </row>
    <row r="599" spans="1:6" ht="16.5" x14ac:dyDescent="0.3">
      <c r="A599" s="51"/>
      <c r="B599" s="51"/>
      <c r="C599" s="51"/>
      <c r="D599" s="52"/>
      <c r="E599" s="53"/>
      <c r="F599" s="52"/>
    </row>
    <row r="600" spans="1:6" ht="16.5" x14ac:dyDescent="0.3">
      <c r="A600" s="51"/>
      <c r="B600" s="51"/>
      <c r="C600" s="51"/>
      <c r="D600" s="52"/>
      <c r="E600" s="53"/>
      <c r="F600" s="52"/>
    </row>
    <row r="601" spans="1:6" ht="16.5" x14ac:dyDescent="0.3">
      <c r="A601" s="51"/>
      <c r="B601" s="51"/>
      <c r="C601" s="51"/>
      <c r="D601" s="52"/>
      <c r="E601" s="53"/>
      <c r="F601" s="52"/>
    </row>
    <row r="602" spans="1:6" ht="16.5" x14ac:dyDescent="0.3">
      <c r="A602" s="51"/>
      <c r="B602" s="51"/>
      <c r="C602" s="51"/>
      <c r="D602" s="52"/>
      <c r="E602" s="53"/>
      <c r="F602" s="52"/>
    </row>
    <row r="603" spans="1:6" ht="16.5" x14ac:dyDescent="0.3">
      <c r="A603" s="51"/>
      <c r="B603" s="51"/>
      <c r="C603" s="51"/>
      <c r="D603" s="52"/>
      <c r="E603" s="53"/>
      <c r="F603" s="52"/>
    </row>
    <row r="604" spans="1:6" ht="16.5" x14ac:dyDescent="0.3">
      <c r="A604" s="51"/>
      <c r="B604" s="51"/>
      <c r="C604" s="51"/>
      <c r="D604" s="52"/>
      <c r="E604" s="53"/>
      <c r="F604" s="52"/>
    </row>
    <row r="605" spans="1:6" ht="16.5" x14ac:dyDescent="0.3">
      <c r="A605" s="51"/>
      <c r="B605" s="51"/>
      <c r="C605" s="51"/>
      <c r="D605" s="52"/>
      <c r="E605" s="53"/>
      <c r="F605" s="52"/>
    </row>
    <row r="606" spans="1:6" ht="16.5" x14ac:dyDescent="0.3">
      <c r="A606" s="51"/>
      <c r="B606" s="51"/>
      <c r="C606" s="51"/>
      <c r="D606" s="52"/>
      <c r="E606" s="53"/>
      <c r="F606" s="52"/>
    </row>
    <row r="607" spans="1:6" ht="16.5" x14ac:dyDescent="0.3">
      <c r="A607" s="51"/>
      <c r="B607" s="51"/>
      <c r="C607" s="51"/>
      <c r="D607" s="52"/>
      <c r="E607" s="53"/>
      <c r="F607" s="52"/>
    </row>
    <row r="608" spans="1:6" ht="16.5" x14ac:dyDescent="0.3">
      <c r="A608" s="51"/>
      <c r="B608" s="51"/>
      <c r="C608" s="51"/>
      <c r="D608" s="52"/>
      <c r="E608" s="53"/>
      <c r="F608" s="52"/>
    </row>
    <row r="609" spans="1:6" ht="16.5" x14ac:dyDescent="0.3">
      <c r="A609" s="51"/>
      <c r="B609" s="51"/>
      <c r="C609" s="51"/>
      <c r="D609" s="52"/>
      <c r="E609" s="53"/>
      <c r="F609" s="52"/>
    </row>
    <row r="610" spans="1:6" ht="16.5" x14ac:dyDescent="0.3">
      <c r="A610" s="51"/>
      <c r="B610" s="51"/>
      <c r="C610" s="51"/>
      <c r="D610" s="52"/>
      <c r="E610" s="53"/>
      <c r="F610" s="52"/>
    </row>
    <row r="611" spans="1:6" ht="16.5" x14ac:dyDescent="0.3">
      <c r="A611" s="51"/>
      <c r="B611" s="51"/>
      <c r="C611" s="51"/>
      <c r="D611" s="52"/>
      <c r="E611" s="53"/>
      <c r="F611" s="52"/>
    </row>
    <row r="612" spans="1:6" ht="16.5" x14ac:dyDescent="0.3">
      <c r="A612" s="51"/>
      <c r="B612" s="51"/>
      <c r="C612" s="51"/>
      <c r="D612" s="52"/>
      <c r="E612" s="53"/>
      <c r="F612" s="52"/>
    </row>
    <row r="613" spans="1:6" ht="16.5" x14ac:dyDescent="0.3">
      <c r="A613" s="51"/>
      <c r="B613" s="51"/>
      <c r="C613" s="51"/>
      <c r="D613" s="52"/>
      <c r="E613" s="53"/>
      <c r="F613" s="52"/>
    </row>
    <row r="614" spans="1:6" ht="16.5" x14ac:dyDescent="0.3">
      <c r="A614" s="51"/>
      <c r="B614" s="51"/>
      <c r="C614" s="51"/>
      <c r="D614" s="52"/>
      <c r="E614" s="53"/>
      <c r="F614" s="52"/>
    </row>
    <row r="615" spans="1:6" ht="16.5" x14ac:dyDescent="0.3">
      <c r="A615" s="51"/>
      <c r="B615" s="51"/>
      <c r="C615" s="51"/>
      <c r="D615" s="52"/>
      <c r="E615" s="53"/>
      <c r="F615" s="52"/>
    </row>
    <row r="616" spans="1:6" ht="16.5" x14ac:dyDescent="0.3">
      <c r="A616" s="51"/>
      <c r="B616" s="51"/>
      <c r="C616" s="51"/>
      <c r="D616" s="52"/>
      <c r="E616" s="53"/>
      <c r="F616" s="52"/>
    </row>
    <row r="617" spans="1:6" ht="16.5" x14ac:dyDescent="0.3">
      <c r="A617" s="51"/>
      <c r="B617" s="51"/>
      <c r="C617" s="51"/>
      <c r="D617" s="52"/>
      <c r="E617" s="53"/>
      <c r="F617" s="52"/>
    </row>
    <row r="618" spans="1:6" ht="16.5" x14ac:dyDescent="0.3">
      <c r="A618" s="51"/>
      <c r="B618" s="51"/>
      <c r="C618" s="51"/>
      <c r="D618" s="52"/>
      <c r="E618" s="53"/>
      <c r="F618" s="52"/>
    </row>
    <row r="619" spans="1:6" ht="16.5" x14ac:dyDescent="0.3">
      <c r="A619" s="51"/>
      <c r="B619" s="51"/>
      <c r="C619" s="51"/>
      <c r="D619" s="52"/>
      <c r="E619" s="53"/>
      <c r="F619" s="52"/>
    </row>
    <row r="620" spans="1:6" ht="16.5" x14ac:dyDescent="0.3">
      <c r="A620" s="51"/>
      <c r="B620" s="51"/>
      <c r="C620" s="51"/>
      <c r="D620" s="52"/>
      <c r="E620" s="53"/>
      <c r="F620" s="52"/>
    </row>
    <row r="621" spans="1:6" ht="16.5" x14ac:dyDescent="0.3">
      <c r="A621" s="51"/>
      <c r="B621" s="51"/>
      <c r="C621" s="51"/>
      <c r="D621" s="52"/>
      <c r="E621" s="53"/>
      <c r="F621" s="52"/>
    </row>
    <row r="622" spans="1:6" ht="16.5" x14ac:dyDescent="0.3">
      <c r="A622" s="51"/>
      <c r="B622" s="51"/>
      <c r="C622" s="51"/>
      <c r="D622" s="52"/>
      <c r="E622" s="53"/>
      <c r="F622" s="52"/>
    </row>
    <row r="623" spans="1:6" ht="16.5" x14ac:dyDescent="0.3">
      <c r="A623" s="51"/>
      <c r="B623" s="51"/>
      <c r="C623" s="51"/>
      <c r="D623" s="52"/>
      <c r="E623" s="53"/>
      <c r="F623" s="52"/>
    </row>
    <row r="624" spans="1:6" ht="16.5" x14ac:dyDescent="0.3">
      <c r="A624" s="51"/>
      <c r="B624" s="51"/>
      <c r="C624" s="51"/>
      <c r="D624" s="52"/>
      <c r="E624" s="53"/>
      <c r="F624" s="52"/>
    </row>
    <row r="625" spans="1:6" ht="16.5" x14ac:dyDescent="0.3">
      <c r="A625" s="51"/>
      <c r="B625" s="51"/>
      <c r="C625" s="51"/>
      <c r="D625" s="52"/>
      <c r="E625" s="53"/>
      <c r="F625" s="52"/>
    </row>
    <row r="626" spans="1:6" ht="16.5" x14ac:dyDescent="0.3">
      <c r="A626" s="51"/>
      <c r="B626" s="51"/>
      <c r="C626" s="51"/>
      <c r="D626" s="52"/>
      <c r="E626" s="53"/>
      <c r="F626" s="52"/>
    </row>
    <row r="627" spans="1:6" ht="16.5" x14ac:dyDescent="0.3">
      <c r="A627" s="51"/>
      <c r="B627" s="51"/>
      <c r="C627" s="51"/>
      <c r="D627" s="52"/>
      <c r="E627" s="53"/>
      <c r="F627" s="52"/>
    </row>
    <row r="628" spans="1:6" ht="16.5" x14ac:dyDescent="0.3">
      <c r="A628" s="51"/>
      <c r="B628" s="51"/>
      <c r="C628" s="51"/>
      <c r="D628" s="52"/>
      <c r="E628" s="53"/>
      <c r="F628" s="52"/>
    </row>
    <row r="629" spans="1:6" ht="16.5" x14ac:dyDescent="0.3">
      <c r="A629" s="51"/>
      <c r="B629" s="51"/>
      <c r="C629" s="51"/>
      <c r="D629" s="52"/>
      <c r="E629" s="53"/>
      <c r="F629" s="52"/>
    </row>
    <row r="630" spans="1:6" ht="16.5" x14ac:dyDescent="0.3">
      <c r="A630" s="51"/>
      <c r="B630" s="51"/>
      <c r="C630" s="51"/>
      <c r="D630" s="52"/>
      <c r="E630" s="53"/>
      <c r="F630" s="52"/>
    </row>
    <row r="631" spans="1:6" ht="16.5" x14ac:dyDescent="0.3">
      <c r="A631" s="51"/>
      <c r="B631" s="51"/>
      <c r="C631" s="51"/>
      <c r="D631" s="52"/>
      <c r="E631" s="53"/>
      <c r="F631" s="52"/>
    </row>
    <row r="632" spans="1:6" ht="16.5" x14ac:dyDescent="0.3">
      <c r="A632" s="51"/>
      <c r="B632" s="51"/>
      <c r="C632" s="51"/>
      <c r="D632" s="52"/>
      <c r="E632" s="53"/>
      <c r="F632" s="52"/>
    </row>
    <row r="633" spans="1:6" ht="16.5" x14ac:dyDescent="0.3">
      <c r="A633" s="51"/>
      <c r="B633" s="51"/>
      <c r="C633" s="51"/>
      <c r="D633" s="52"/>
      <c r="E633" s="53"/>
      <c r="F633" s="52"/>
    </row>
    <row r="634" spans="1:6" ht="16.5" x14ac:dyDescent="0.3">
      <c r="A634" s="51"/>
      <c r="B634" s="51"/>
      <c r="C634" s="51"/>
      <c r="D634" s="52"/>
      <c r="E634" s="53"/>
      <c r="F634" s="52"/>
    </row>
    <row r="635" spans="1:6" ht="16.5" x14ac:dyDescent="0.3">
      <c r="A635" s="51"/>
      <c r="B635" s="51"/>
      <c r="C635" s="51"/>
      <c r="D635" s="52"/>
      <c r="E635" s="53"/>
      <c r="F635" s="52"/>
    </row>
    <row r="636" spans="1:6" ht="16.5" x14ac:dyDescent="0.3">
      <c r="A636" s="51"/>
      <c r="B636" s="51"/>
      <c r="C636" s="51"/>
      <c r="D636" s="52"/>
      <c r="E636" s="53"/>
      <c r="F636" s="52"/>
    </row>
    <row r="637" spans="1:6" ht="16.5" x14ac:dyDescent="0.3">
      <c r="A637" s="51"/>
      <c r="B637" s="51"/>
      <c r="C637" s="51"/>
      <c r="D637" s="52"/>
      <c r="E637" s="53"/>
      <c r="F637" s="52"/>
    </row>
    <row r="638" spans="1:6" ht="16.5" x14ac:dyDescent="0.3">
      <c r="A638" s="51"/>
      <c r="B638" s="51"/>
      <c r="C638" s="51"/>
      <c r="D638" s="52"/>
      <c r="E638" s="53"/>
      <c r="F638" s="52"/>
    </row>
    <row r="639" spans="1:6" ht="16.5" x14ac:dyDescent="0.3">
      <c r="A639" s="51"/>
      <c r="B639" s="51"/>
      <c r="C639" s="51"/>
      <c r="D639" s="52"/>
      <c r="E639" s="53"/>
      <c r="F639" s="52"/>
    </row>
    <row r="640" spans="1:6" ht="16.5" x14ac:dyDescent="0.3">
      <c r="A640" s="51"/>
      <c r="B640" s="51"/>
      <c r="C640" s="51"/>
      <c r="D640" s="52"/>
      <c r="E640" s="53"/>
      <c r="F640" s="52"/>
    </row>
    <row r="641" spans="1:6" ht="16.5" x14ac:dyDescent="0.3">
      <c r="A641" s="51"/>
      <c r="B641" s="51"/>
      <c r="C641" s="51"/>
      <c r="D641" s="52"/>
      <c r="E641" s="53"/>
      <c r="F641" s="52"/>
    </row>
    <row r="642" spans="1:6" ht="16.5" x14ac:dyDescent="0.3">
      <c r="A642" s="51"/>
      <c r="B642" s="51"/>
      <c r="C642" s="51"/>
      <c r="D642" s="52"/>
      <c r="E642" s="53"/>
      <c r="F642" s="52"/>
    </row>
    <row r="643" spans="1:6" ht="16.5" x14ac:dyDescent="0.3">
      <c r="A643" s="51"/>
      <c r="B643" s="51"/>
      <c r="C643" s="51"/>
      <c r="D643" s="52"/>
      <c r="E643" s="53"/>
      <c r="F643" s="52"/>
    </row>
    <row r="644" spans="1:6" ht="16.5" x14ac:dyDescent="0.3">
      <c r="A644" s="51"/>
      <c r="B644" s="51"/>
      <c r="C644" s="51"/>
      <c r="D644" s="52"/>
      <c r="E644" s="53"/>
      <c r="F644" s="52"/>
    </row>
    <row r="645" spans="1:6" ht="16.5" x14ac:dyDescent="0.3">
      <c r="A645" s="51"/>
      <c r="B645" s="51"/>
      <c r="C645" s="51"/>
      <c r="D645" s="52"/>
      <c r="E645" s="53"/>
      <c r="F645" s="52"/>
    </row>
  </sheetData>
  <sheetProtection selectLockedCells="1"/>
  <mergeCells count="4">
    <mergeCell ref="I16:M17"/>
    <mergeCell ref="A1:F1"/>
    <mergeCell ref="A2:F2"/>
    <mergeCell ref="A136:F136"/>
  </mergeCells>
  <printOptions horizontalCentered="1"/>
  <pageMargins left="0.70866141732283472" right="0.70866141732283472" top="1.8503937007874016" bottom="0.98425196850393704" header="0.31496062992125984" footer="0.31496062992125984"/>
  <pageSetup paperSize="9" firstPageNumber="206" fitToHeight="0" orientation="portrait" useFirstPageNumber="1" r:id="rId1"/>
  <headerFooter>
    <oddHeader>&amp;L&amp;"Century Gothic,Regular"&amp;10&amp;G
˝VIA FACTUM˝ d.o.o.
Poduzeće za projektiranje i nadzor
Jadranska 7, 23210 Biograd na Moru
OIB: 76739136445
Poslovnica Zagreb,
Ulica grada Vukovara 237b&amp;R&amp;"Century Gothic,Regular"&amp;10Z.O.P. 004GR/17-ZG
T.D. 017/17-ZG</oddHeader>
    <oddFooter>&amp;C&amp;"Century Gothic,Regular"&amp;10UREĐAJ ZA PROČIŠĆAVANJE KOMUNALNIH OTPADNIH VODA 
NOVOG NASELJA 1 I 2 OPĆINE GRAČAC
Troškovnik&amp;R&amp;"Century Gothic,Regular"&amp;P</oddFooter>
  </headerFooter>
  <rowBreaks count="1" manualBreakCount="1">
    <brk id="134"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C40"/>
  <sheetViews>
    <sheetView view="pageBreakPreview" zoomScale="85" zoomScaleNormal="100" zoomScaleSheetLayoutView="85" zoomScalePageLayoutView="85" workbookViewId="0">
      <selection activeCell="A7" sqref="A7:C7"/>
    </sheetView>
  </sheetViews>
  <sheetFormatPr defaultColWidth="10.28515625" defaultRowHeight="16.5" x14ac:dyDescent="0.25"/>
  <cols>
    <col min="1" max="1" width="4.28515625" style="464" bestFit="1" customWidth="1"/>
    <col min="2" max="2" width="46.5703125" style="465" customWidth="1"/>
    <col min="3" max="3" width="28.28515625" style="463" customWidth="1"/>
    <col min="4" max="4" width="11" style="459" customWidth="1"/>
    <col min="5" max="16384" width="10.28515625" style="459"/>
  </cols>
  <sheetData>
    <row r="1" spans="1:3" x14ac:dyDescent="0.25">
      <c r="A1" s="392"/>
      <c r="B1" s="393"/>
      <c r="C1" s="394"/>
    </row>
    <row r="2" spans="1:3" x14ac:dyDescent="0.25">
      <c r="A2" s="392"/>
      <c r="B2" s="393"/>
      <c r="C2" s="394"/>
    </row>
    <row r="3" spans="1:3" x14ac:dyDescent="0.25">
      <c r="A3" s="480"/>
      <c r="B3" s="480"/>
      <c r="C3" s="480"/>
    </row>
    <row r="4" spans="1:3" x14ac:dyDescent="0.25">
      <c r="A4" s="480" t="str">
        <f>UPOV!A2:F2</f>
        <v xml:space="preserve">UREĐAJ ZA PROČIŠĆAVANJE KOMUNALNIH OTPADNIH VODA </v>
      </c>
      <c r="B4" s="481"/>
      <c r="C4" s="481"/>
    </row>
    <row r="5" spans="1:3" x14ac:dyDescent="0.25">
      <c r="A5" s="480" t="str">
        <f>UPOV!A3:F3</f>
        <v>NOVOG NASELJA 1 I 2 OPĆINE GRAČAC</v>
      </c>
      <c r="B5" s="481"/>
      <c r="C5" s="481"/>
    </row>
    <row r="6" spans="1:3" x14ac:dyDescent="0.25">
      <c r="A6" s="451"/>
      <c r="B6" s="395"/>
      <c r="C6" s="395"/>
    </row>
    <row r="7" spans="1:3" x14ac:dyDescent="0.25">
      <c r="A7" s="480" t="s">
        <v>148</v>
      </c>
      <c r="B7" s="480"/>
      <c r="C7" s="480"/>
    </row>
    <row r="8" spans="1:3" x14ac:dyDescent="0.25">
      <c r="A8" s="482"/>
      <c r="B8" s="482"/>
      <c r="C8" s="482"/>
    </row>
    <row r="9" spans="1:3" x14ac:dyDescent="0.25">
      <c r="A9" s="427"/>
      <c r="B9" s="455" t="s">
        <v>151</v>
      </c>
      <c r="C9" s="456"/>
    </row>
    <row r="10" spans="1:3" x14ac:dyDescent="0.25">
      <c r="A10" s="428"/>
      <c r="B10" s="457" t="s">
        <v>198</v>
      </c>
      <c r="C10" s="458"/>
    </row>
    <row r="11" spans="1:3" x14ac:dyDescent="0.25">
      <c r="A11" s="451" t="str">
        <f>UPOV!A246</f>
        <v>I.</v>
      </c>
      <c r="B11" s="466" t="str">
        <f>UPOV!B246</f>
        <v>UREĐENJE GRADILIŠTA</v>
      </c>
      <c r="C11" s="426">
        <f>UPOV!F246</f>
        <v>0</v>
      </c>
    </row>
    <row r="12" spans="1:3" x14ac:dyDescent="0.25">
      <c r="A12" s="451" t="str">
        <f>UPOV!A248</f>
        <v>II.</v>
      </c>
      <c r="B12" s="466" t="str">
        <f>UPOV!B248</f>
        <v>PRIPREMNI RADOVI</v>
      </c>
      <c r="C12" s="426">
        <f>UPOV!F248</f>
        <v>0</v>
      </c>
    </row>
    <row r="13" spans="1:3" x14ac:dyDescent="0.25">
      <c r="A13" s="451" t="str">
        <f>UPOV!A250</f>
        <v>III.</v>
      </c>
      <c r="B13" s="466" t="str">
        <f>UPOV!B250</f>
        <v>ZEMLJANI RADOVI</v>
      </c>
      <c r="C13" s="426">
        <f>UPOV!F250</f>
        <v>0</v>
      </c>
    </row>
    <row r="14" spans="1:3" x14ac:dyDescent="0.25">
      <c r="A14" s="451" t="str">
        <f>UPOV!A252</f>
        <v>IV.</v>
      </c>
      <c r="B14" s="466" t="str">
        <f>UPOV!B252</f>
        <v xml:space="preserve">BETONSKI I ARMIRANO-BETONSKI RADOVI </v>
      </c>
      <c r="C14" s="426">
        <f>UPOV!F252</f>
        <v>0</v>
      </c>
    </row>
    <row r="15" spans="1:3" x14ac:dyDescent="0.25">
      <c r="A15" s="451" t="str">
        <f>UPOV!A254</f>
        <v>V.</v>
      </c>
      <c r="B15" s="466" t="str">
        <f>UPOV!B254</f>
        <v>ZIDARSKI RADOVI</v>
      </c>
      <c r="C15" s="426">
        <f>UPOV!F254</f>
        <v>0</v>
      </c>
    </row>
    <row r="16" spans="1:3" x14ac:dyDescent="0.25">
      <c r="A16" s="451" t="str">
        <f>UPOV!A256</f>
        <v>VI.</v>
      </c>
      <c r="B16" s="466" t="str">
        <f>UPOV!B256</f>
        <v>MONTERSKI RADOVI</v>
      </c>
      <c r="C16" s="426">
        <f>UPOV!F256</f>
        <v>0</v>
      </c>
    </row>
    <row r="17" spans="1:3" x14ac:dyDescent="0.25">
      <c r="A17" s="451" t="str">
        <f>UPOV!A258</f>
        <v>VII.</v>
      </c>
      <c r="B17" s="466" t="str">
        <f>UPOV!B258</f>
        <v>ZAVRŠNI RADOVI</v>
      </c>
      <c r="C17" s="426">
        <f>UPOV!F258</f>
        <v>0</v>
      </c>
    </row>
    <row r="18" spans="1:3" x14ac:dyDescent="0.25">
      <c r="A18" s="451"/>
      <c r="B18" s="396" t="str">
        <f>UPOV!B260</f>
        <v>UPOV, SVEUKUPNO:</v>
      </c>
      <c r="C18" s="426">
        <f>SUM(C11:C17)</f>
        <v>0</v>
      </c>
    </row>
    <row r="19" spans="1:3" x14ac:dyDescent="0.25">
      <c r="A19" s="451"/>
      <c r="B19" s="451"/>
      <c r="C19" s="426"/>
    </row>
    <row r="20" spans="1:3" x14ac:dyDescent="0.25">
      <c r="A20" s="428"/>
      <c r="B20" s="457" t="s">
        <v>152</v>
      </c>
      <c r="C20" s="431"/>
    </row>
    <row r="21" spans="1:3" x14ac:dyDescent="0.25">
      <c r="A21" s="451" t="str">
        <f t="shared" ref="A21:A23" si="0">A11</f>
        <v>I.</v>
      </c>
      <c r="B21" s="466" t="str">
        <f>'ULAZNA CS'!B138</f>
        <v>PRIPREMNI RADOVI</v>
      </c>
      <c r="C21" s="426">
        <f>'ULAZNA CS'!F138</f>
        <v>0</v>
      </c>
    </row>
    <row r="22" spans="1:3" x14ac:dyDescent="0.25">
      <c r="A22" s="451" t="str">
        <f t="shared" si="0"/>
        <v>II.</v>
      </c>
      <c r="B22" s="466" t="str">
        <f>'ULAZNA CS'!B140</f>
        <v>ZEMLJANI RADOVI</v>
      </c>
      <c r="C22" s="426">
        <f>'ULAZNA CS'!F140</f>
        <v>0</v>
      </c>
    </row>
    <row r="23" spans="1:3" x14ac:dyDescent="0.25">
      <c r="A23" s="451" t="str">
        <f t="shared" si="0"/>
        <v>III.</v>
      </c>
      <c r="B23" s="466" t="str">
        <f>'ULAZNA CS'!B142</f>
        <v>BETONSKI I ARMIRANOBETONSKI RADOVI</v>
      </c>
      <c r="C23" s="426">
        <f>'ULAZNA CS'!F142</f>
        <v>0</v>
      </c>
    </row>
    <row r="24" spans="1:3" x14ac:dyDescent="0.25">
      <c r="A24" s="451" t="str">
        <f>A14</f>
        <v>IV.</v>
      </c>
      <c r="B24" s="466" t="str">
        <f>'ULAZNA CS'!B144</f>
        <v>ZIDARSKI RADOVI</v>
      </c>
      <c r="C24" s="426">
        <f>'ULAZNA CS'!F144</f>
        <v>0</v>
      </c>
    </row>
    <row r="25" spans="1:3" x14ac:dyDescent="0.25">
      <c r="A25" s="451" t="str">
        <f>A15</f>
        <v>V.</v>
      </c>
      <c r="B25" s="467" t="str">
        <f>'ULAZNA CS'!B146</f>
        <v>MONTAŽNO-DEMONTAŽNI I ELEKTRO RADOVI</v>
      </c>
      <c r="C25" s="426">
        <f>'ULAZNA CS'!F146</f>
        <v>0</v>
      </c>
    </row>
    <row r="26" spans="1:3" x14ac:dyDescent="0.25">
      <c r="A26" s="451" t="str">
        <f>A16</f>
        <v>VI.</v>
      </c>
      <c r="B26" s="466" t="str">
        <f>'ULAZNA CS'!B148</f>
        <v>OSTALI RADOVI</v>
      </c>
      <c r="C26" s="426">
        <f>'ULAZNA CS'!F148</f>
        <v>0</v>
      </c>
    </row>
    <row r="27" spans="1:3" x14ac:dyDescent="0.25">
      <c r="A27" s="451"/>
      <c r="B27" s="466" t="s">
        <v>231</v>
      </c>
      <c r="C27" s="426">
        <f>SUM(C21:C26)</f>
        <v>0</v>
      </c>
    </row>
    <row r="28" spans="1:3" ht="17.25" thickBot="1" x14ac:dyDescent="0.3">
      <c r="A28" s="451"/>
      <c r="B28" s="393"/>
      <c r="C28" s="426"/>
    </row>
    <row r="29" spans="1:3" ht="17.25" thickBot="1" x14ac:dyDescent="0.3">
      <c r="A29" s="429"/>
      <c r="B29" s="397" t="s">
        <v>149</v>
      </c>
      <c r="C29" s="430">
        <f>C18+C27</f>
        <v>0</v>
      </c>
    </row>
    <row r="30" spans="1:3" x14ac:dyDescent="0.25">
      <c r="A30" s="452"/>
      <c r="B30" s="452"/>
      <c r="C30" s="454"/>
    </row>
    <row r="31" spans="1:3" x14ac:dyDescent="0.25">
      <c r="A31" s="452"/>
      <c r="B31" s="452"/>
      <c r="C31" s="460" t="s">
        <v>150</v>
      </c>
    </row>
    <row r="32" spans="1:3" x14ac:dyDescent="0.25">
      <c r="A32" s="452"/>
      <c r="B32" s="452"/>
      <c r="C32" s="454"/>
    </row>
    <row r="33" spans="1:3" x14ac:dyDescent="0.25">
      <c r="A33" s="452"/>
      <c r="B33" s="479" t="s">
        <v>268</v>
      </c>
      <c r="C33" s="479"/>
    </row>
    <row r="34" spans="1:3" x14ac:dyDescent="0.25">
      <c r="A34" s="459"/>
      <c r="B34" s="460"/>
      <c r="C34" s="461"/>
    </row>
    <row r="35" spans="1:3" x14ac:dyDescent="0.25">
      <c r="A35" s="459"/>
      <c r="B35" s="462"/>
      <c r="C35" s="460"/>
    </row>
    <row r="36" spans="1:3" x14ac:dyDescent="0.25">
      <c r="A36" s="459"/>
      <c r="B36" s="462"/>
      <c r="C36" s="460"/>
    </row>
    <row r="37" spans="1:3" x14ac:dyDescent="0.25">
      <c r="A37" s="459"/>
      <c r="B37" s="460"/>
      <c r="C37" s="460"/>
    </row>
    <row r="38" spans="1:3" x14ac:dyDescent="0.25">
      <c r="A38" s="459"/>
      <c r="B38" s="460"/>
    </row>
    <row r="39" spans="1:3" x14ac:dyDescent="0.25">
      <c r="A39" s="459"/>
      <c r="B39" s="460"/>
    </row>
    <row r="40" spans="1:3" x14ac:dyDescent="0.25">
      <c r="A40" s="459"/>
      <c r="B40" s="460"/>
      <c r="C40" s="461"/>
    </row>
  </sheetData>
  <sheetProtection selectLockedCells="1"/>
  <mergeCells count="6">
    <mergeCell ref="B33:C33"/>
    <mergeCell ref="A3:C3"/>
    <mergeCell ref="A4:C4"/>
    <mergeCell ref="A5:C5"/>
    <mergeCell ref="A7:C7"/>
    <mergeCell ref="A8:C8"/>
  </mergeCells>
  <printOptions horizontalCentered="1"/>
  <pageMargins left="0.70866141732283472" right="0.70866141732283472" top="1.8503937007874016" bottom="0.74803149606299213" header="0.31496062992125984" footer="0.31496062992125984"/>
  <pageSetup paperSize="9" firstPageNumber="217" fitToHeight="0" orientation="portrait" useFirstPageNumber="1" r:id="rId1"/>
  <headerFooter>
    <oddHeader>&amp;L&amp;"Century Gothic,Regular"&amp;10&amp;G
˝VIA FACTUM˝ d.o.o.
Poduzeće za projektiranje i nadzor
Jadranska 7, 23210 Biograd na Moru
OIB: 76739136445
Poslovnica Zagreb,
Ulica grada Vukovara 237b&amp;R&amp;"Century Gothic,Regular"&amp;10Z.O.P. 004GR/17-ZG
T.D. 017/17-ZG</oddHeader>
    <oddFooter>&amp;C&amp;"Century Gothic,Regular"&amp;10UREĐAJ ZA PROČIŠĆAVANJE KOMUNALNIH OTPADNIH VODA 
NOVOG NASELJA 1 I 2 OPĆINE GRAČAC
Troškovnik&amp;R&amp;"Century Gothic,Regular"&amp;P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UPOV</vt:lpstr>
      <vt:lpstr>ULAZNA CS</vt:lpstr>
      <vt:lpstr>REKAPITULACIJA</vt:lpstr>
      <vt:lpstr>UPOV!OLE_LINK9</vt:lpstr>
      <vt:lpstr>REKAPITULACIJA!Print_Area</vt:lpstr>
      <vt:lpstr>'ULAZNA CS'!Print_Area</vt:lpstr>
      <vt:lpstr>UPOV!Print_Area</vt:lpstr>
      <vt:lpstr>REKAPITULACIJA!Print_Titles</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Mencinger</dc:creator>
  <cp:lastModifiedBy>Silvija Hećimović</cp:lastModifiedBy>
  <cp:lastPrinted>2017-08-03T09:04:50Z</cp:lastPrinted>
  <dcterms:created xsi:type="dcterms:W3CDTF">2014-10-23T07:07:11Z</dcterms:created>
  <dcterms:modified xsi:type="dcterms:W3CDTF">2017-09-18T13:02:59Z</dcterms:modified>
</cp:coreProperties>
</file>