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Korisnik\Downloads\"/>
    </mc:Choice>
  </mc:AlternateContent>
  <xr:revisionPtr revIDLastSave="0" documentId="13_ncr:1_{A4062D14-7854-448B-A6C9-D5BAEF2F145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F284" i="9"/>
  <c r="E284" i="9"/>
  <c r="B284" i="9"/>
  <c r="H283" i="9"/>
  <c r="G283" i="9"/>
  <c r="F283" i="9"/>
  <c r="E283" i="9"/>
  <c r="B283" i="9"/>
  <c r="F282" i="9"/>
  <c r="H281" i="9"/>
  <c r="G281" i="9"/>
  <c r="F281" i="9"/>
  <c r="E281" i="9"/>
  <c r="B281" i="9"/>
  <c r="H280" i="9"/>
  <c r="G280" i="9"/>
  <c r="F280" i="9"/>
  <c r="E280" i="9"/>
  <c r="B280" i="9"/>
  <c r="H279" i="9"/>
  <c r="G279" i="9"/>
  <c r="F279" i="9"/>
  <c r="E279" i="9"/>
  <c r="B279" i="9"/>
  <c r="F278" i="9"/>
  <c r="F277" i="9"/>
  <c r="F276" i="9"/>
  <c r="F275" i="9"/>
  <c r="L274" i="9"/>
  <c r="H274"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H225" i="9"/>
  <c r="G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F4" i="9"/>
  <c r="O3" i="9"/>
  <c r="G274" i="9" s="1"/>
  <c r="E274" i="9" s="1"/>
  <c r="B274"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0" i="9"/>
  <c r="G20" i="9"/>
  <c r="E20" i="9" s="1"/>
  <c r="F152" i="4"/>
  <c r="D407" i="4"/>
  <c r="F298" i="4"/>
  <c r="D408" i="4"/>
  <c r="F350" i="4"/>
  <c r="E408" i="4"/>
  <c r="D403" i="1" s="1"/>
  <c r="D643" i="4"/>
  <c r="F416" i="4"/>
  <c r="D644" i="4"/>
  <c r="F417" i="4"/>
  <c r="E644" i="4"/>
  <c r="D638" i="1" s="1"/>
  <c r="D635" i="4"/>
  <c r="F420" i="4"/>
  <c r="D636" i="4"/>
  <c r="F528" i="4"/>
  <c r="E636" i="4"/>
  <c r="D630"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B297" i="9"/>
  <c r="E296" i="9"/>
  <c r="I10" i="3" s="1"/>
  <c r="D42" i="8"/>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K1432" i="9" l="1"/>
  <c r="G295" i="9"/>
  <c r="E295" i="9" s="1"/>
  <c r="B295" i="9" s="1"/>
  <c r="I34" i="3"/>
  <c r="C1517" i="1"/>
  <c r="G294" i="9"/>
  <c r="E294" i="9" s="1"/>
  <c r="F141" i="6"/>
  <c r="H28" i="3"/>
  <c r="C1435" i="1"/>
  <c r="G299" i="9"/>
  <c r="E299" i="9" s="1"/>
  <c r="B276" i="9"/>
  <c r="E275" i="9"/>
  <c r="F636" i="4"/>
  <c r="C630" i="1"/>
  <c r="F635" i="4"/>
  <c r="C629" i="1"/>
  <c r="F644" i="4"/>
  <c r="C638" i="1"/>
  <c r="F643" i="4"/>
  <c r="C637" i="1"/>
  <c r="F408" i="4"/>
  <c r="C403" i="1"/>
  <c r="F407" i="4"/>
  <c r="C402" i="1"/>
  <c r="B20" i="9"/>
  <c r="E19"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299" i="9"/>
  <c r="E298" i="9"/>
  <c r="H1435" i="1"/>
  <c r="G1435" i="1"/>
  <c r="H9" i="3"/>
  <c r="B294" i="9"/>
  <c r="E293"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H635" i="1"/>
  <c r="G635" i="1"/>
  <c r="F645" i="4"/>
  <c r="H18" i="3"/>
  <c r="C639" i="1"/>
  <c r="H639" i="1" l="1"/>
  <c r="G639" i="1"/>
  <c r="H7" i="3"/>
  <c r="H640" i="1"/>
  <c r="G640" i="1"/>
  <c r="J3" i="9" l="1"/>
  <c r="I7" i="3"/>
  <c r="M272" i="9" l="1"/>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19" i="9"/>
  <c r="F3" i="9" s="1"/>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<sst xmlns="http://schemas.openxmlformats.org/spreadsheetml/2006/main" count="4313" uniqueCount="3393">
  <si>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</si>
  <si>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</si>
  <si>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</si>
  <si>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</si>
  <si>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</si>
  <si>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</si>
  <si>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</si>
  <si>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</si>
  <si>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</si>
  <si>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</si>
  <si>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</si>
  <si>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</si>
  <si>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</si>
  <si>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</si>
  <si>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</si>
  <si>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</si>
  <si>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</si>
  <si>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</si>
  <si>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</si>
  <si>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</si>
  <si>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</si>
  <si>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</si>
  <si>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</si>
  <si>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</si>
  <si>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</si>
  <si>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</si>
  <si>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</si>
  <si>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</si>
  <si>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</si>
  <si>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</si>
  <si>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</si>
  <si>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GRAČAC</t>
  </si>
  <si>
    <t>BILANCA</t>
  </si>
  <si>
    <t>RAS funkcijski</t>
  </si>
  <si>
    <t>Razina:</t>
  </si>
  <si>
    <t>23</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</si>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</sst>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21659109</v>
      </c>
      <c r="D2" s="6">
        <f>'PR-RAS'!E6</f>
        <v>24488596.890000001</v>
      </c>
      <c r="E2" s="6">
        <v>0</v>
      </c>
      <c r="F2" s="6">
        <v>0</v>
      </c>
      <c r="G2" s="7">
        <f t="shared" ref="G2:G264" si="0">(B2/1000)*(C2*1+D2*2)</f>
        <v>70636.302779999998</v>
      </c>
      <c r="H2" s="7">
        <f t="shared" ref="H2:H264" si="1">ABS(C2-ROUND(C2,0))+ABS(D2-ROUND(D2,0))</f>
        <v>0.10999999940395355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2571018</v>
      </c>
      <c r="D3" s="1">
        <f>'PR-RAS'!E7</f>
        <v>4714070.16</v>
      </c>
      <c r="E3" s="1">
        <v>0</v>
      </c>
      <c r="F3" s="1">
        <v>0</v>
      </c>
      <c r="G3" s="2">
        <f t="shared" si="0"/>
        <v>23998.316640000001</v>
      </c>
      <c r="H3" s="2">
        <f t="shared" si="1"/>
        <v>0.16000000014901161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2273802</v>
      </c>
      <c r="D4" s="1">
        <f>'PR-RAS'!E8</f>
        <v>3956101.8000000003</v>
      </c>
      <c r="E4" s="1">
        <v>0</v>
      </c>
      <c r="F4" s="1">
        <v>0</v>
      </c>
      <c r="G4" s="2">
        <f t="shared" si="0"/>
        <v>30558.016800000005</v>
      </c>
      <c r="H4" s="2">
        <f t="shared" si="1"/>
        <v>0.19999999972060323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1773374</v>
      </c>
      <c r="D5" s="1">
        <f>'PR-RAS'!E9</f>
        <v>2137350.2999999998</v>
      </c>
      <c r="E5" s="1">
        <v>0</v>
      </c>
      <c r="F5" s="1">
        <v>0</v>
      </c>
      <c r="G5" s="2">
        <f t="shared" si="0"/>
        <v>24192.2984</v>
      </c>
      <c r="H5" s="2">
        <f t="shared" si="1"/>
        <v>0.29999999981373549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496156</v>
      </c>
      <c r="D6" s="1">
        <f>'PR-RAS'!E10</f>
        <v>977813.35</v>
      </c>
      <c r="E6" s="1">
        <v>0</v>
      </c>
      <c r="F6" s="1">
        <v>0</v>
      </c>
      <c r="G6" s="2">
        <f t="shared" si="0"/>
        <v>12258.913500000001</v>
      </c>
      <c r="H6" s="2">
        <f t="shared" si="1"/>
        <v>0.34999999997671694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95873</v>
      </c>
      <c r="D7" s="1">
        <f>'PR-RAS'!E11</f>
        <v>110397.16</v>
      </c>
      <c r="E7" s="1">
        <v>0</v>
      </c>
      <c r="F7" s="1">
        <v>0</v>
      </c>
      <c r="G7" s="2">
        <f t="shared" si="0"/>
        <v>1900.0039200000001</v>
      </c>
      <c r="H7" s="2">
        <f t="shared" si="1"/>
        <v>0.16000000000349246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46944</v>
      </c>
      <c r="D8" s="1">
        <f>'PR-RAS'!E12</f>
        <v>80790.73</v>
      </c>
      <c r="E8" s="1">
        <v>0</v>
      </c>
      <c r="F8" s="1">
        <v>0</v>
      </c>
      <c r="G8" s="2">
        <f t="shared" si="0"/>
        <v>1459.67822</v>
      </c>
      <c r="H8" s="2">
        <f t="shared" si="1"/>
        <v>0.27000000000407454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731105</v>
      </c>
      <c r="D9" s="1">
        <f>'PR-RAS'!E13</f>
        <v>1231420.2</v>
      </c>
      <c r="E9" s="1">
        <v>0</v>
      </c>
      <c r="F9" s="1">
        <v>0</v>
      </c>
      <c r="G9" s="2">
        <f t="shared" si="0"/>
        <v>25551.563200000001</v>
      </c>
      <c r="H9" s="2">
        <f t="shared" si="1"/>
        <v>0.19999999995343387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869650</v>
      </c>
      <c r="D11" s="1">
        <f>'PR-RAS'!E15</f>
        <v>581669.93999999994</v>
      </c>
      <c r="E11" s="1">
        <v>0</v>
      </c>
      <c r="F11" s="1">
        <v>0</v>
      </c>
      <c r="G11" s="2">
        <f t="shared" si="0"/>
        <v>20329.898799999999</v>
      </c>
      <c r="H11" s="2">
        <f t="shared" si="1"/>
        <v>6.0000000055879354E-2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274809</v>
      </c>
      <c r="D19" s="1">
        <f>'PR-RAS'!E23</f>
        <v>696474.3</v>
      </c>
      <c r="E19" s="1">
        <v>0</v>
      </c>
      <c r="F19" s="1">
        <v>0</v>
      </c>
      <c r="G19" s="2">
        <f t="shared" si="0"/>
        <v>30019.6368</v>
      </c>
      <c r="H19" s="2">
        <f t="shared" si="1"/>
        <v>0.30000000004656613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274809</v>
      </c>
      <c r="D23" s="1">
        <f>'PR-RAS'!E27</f>
        <v>696474.3</v>
      </c>
      <c r="E23" s="1">
        <v>0</v>
      </c>
      <c r="F23" s="1">
        <v>0</v>
      </c>
      <c r="G23" s="2">
        <f t="shared" si="0"/>
        <v>36690.667200000004</v>
      </c>
      <c r="H23" s="2">
        <f t="shared" si="1"/>
        <v>0.30000000004656613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22407</v>
      </c>
      <c r="D25" s="1">
        <f>'PR-RAS'!E29</f>
        <v>61494.06</v>
      </c>
      <c r="E25" s="1">
        <v>0</v>
      </c>
      <c r="F25" s="1">
        <v>0</v>
      </c>
      <c r="G25" s="2">
        <f t="shared" si="0"/>
        <v>3489.48288</v>
      </c>
      <c r="H25" s="2">
        <f t="shared" si="1"/>
        <v>5.9999999997671694E-2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22407</v>
      </c>
      <c r="D27" s="1">
        <f>'PR-RAS'!E31</f>
        <v>58812.5</v>
      </c>
      <c r="E27" s="1">
        <v>0</v>
      </c>
      <c r="F27" s="1">
        <v>0</v>
      </c>
      <c r="G27" s="2">
        <f t="shared" si="0"/>
        <v>3640.8319999999999</v>
      </c>
      <c r="H27" s="2">
        <f t="shared" si="1"/>
        <v>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2681.56</v>
      </c>
      <c r="E29" s="1">
        <v>0</v>
      </c>
      <c r="F29" s="1">
        <v>0</v>
      </c>
      <c r="G29" s="2">
        <f t="shared" si="0"/>
        <v>150.16736</v>
      </c>
      <c r="H29" s="2">
        <f t="shared" si="1"/>
        <v>0.44000000000005457</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14276476</v>
      </c>
      <c r="D46" s="1">
        <f>'PR-RAS'!E50</f>
        <v>14349473.009999998</v>
      </c>
      <c r="E46" s="1">
        <v>0</v>
      </c>
      <c r="F46" s="1">
        <v>0</v>
      </c>
      <c r="G46" s="2">
        <f t="shared" si="0"/>
        <v>1933893.9908999996</v>
      </c>
      <c r="H46" s="2">
        <f t="shared" si="1"/>
        <v>9.9999979138374329E-3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7031</v>
      </c>
      <c r="D50" s="1">
        <f>'PR-RAS'!E54</f>
        <v>0</v>
      </c>
      <c r="E50" s="1">
        <v>0</v>
      </c>
      <c r="F50" s="1">
        <v>0</v>
      </c>
      <c r="G50" s="2">
        <f t="shared" si="0"/>
        <v>344.51900000000001</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7031</v>
      </c>
      <c r="D54" s="1">
        <f>'PR-RAS'!E58</f>
        <v>0</v>
      </c>
      <c r="E54" s="1">
        <v>0</v>
      </c>
      <c r="F54" s="1">
        <v>0</v>
      </c>
      <c r="G54" s="2">
        <f t="shared" si="0"/>
        <v>372.64299999999997</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9581748</v>
      </c>
      <c r="D55" s="1">
        <f>'PR-RAS'!E59</f>
        <v>10605968.1</v>
      </c>
      <c r="E55" s="1">
        <v>0</v>
      </c>
      <c r="F55" s="1">
        <v>0</v>
      </c>
      <c r="G55" s="2">
        <f t="shared" si="0"/>
        <v>1662858.9468</v>
      </c>
      <c r="H55" s="2">
        <f t="shared" si="1"/>
        <v>9.999999962747097E-2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7489689</v>
      </c>
      <c r="D56" s="1">
        <f>'PR-RAS'!E60</f>
        <v>7782475.4199999999</v>
      </c>
      <c r="E56" s="1">
        <v>0</v>
      </c>
      <c r="F56" s="1">
        <v>0</v>
      </c>
      <c r="G56" s="2">
        <f t="shared" si="0"/>
        <v>1268005.1912</v>
      </c>
      <c r="H56" s="2">
        <f t="shared" si="1"/>
        <v>0.41999999992549419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2092059</v>
      </c>
      <c r="D57" s="1">
        <f>'PR-RAS'!E61</f>
        <v>2823492.68</v>
      </c>
      <c r="E57" s="1">
        <v>0</v>
      </c>
      <c r="F57" s="1">
        <v>0</v>
      </c>
      <c r="G57" s="2">
        <f t="shared" si="0"/>
        <v>433386.48416000005</v>
      </c>
      <c r="H57" s="2">
        <f t="shared" si="1"/>
        <v>0.31999999983236194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225487</v>
      </c>
      <c r="D58" s="1">
        <f>'PR-RAS'!E62</f>
        <v>195881.2</v>
      </c>
      <c r="E58" s="1">
        <v>0</v>
      </c>
      <c r="F58" s="1">
        <v>0</v>
      </c>
      <c r="G58" s="2">
        <f t="shared" si="0"/>
        <v>35183.215800000005</v>
      </c>
      <c r="H58" s="2">
        <f t="shared" si="1"/>
        <v>0.20000000001164153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225487</v>
      </c>
      <c r="D59" s="1">
        <f>'PR-RAS'!E63</f>
        <v>195881.2</v>
      </c>
      <c r="E59" s="1">
        <v>0</v>
      </c>
      <c r="F59" s="1">
        <v>0</v>
      </c>
      <c r="G59" s="2">
        <f t="shared" si="0"/>
        <v>35800.465200000006</v>
      </c>
      <c r="H59" s="2">
        <f t="shared" si="1"/>
        <v>0.20000000001164153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3540458</v>
      </c>
      <c r="D61" s="1">
        <f>'PR-RAS'!E65</f>
        <v>3523623.71</v>
      </c>
      <c r="E61" s="1">
        <v>0</v>
      </c>
      <c r="F61" s="1">
        <v>0</v>
      </c>
      <c r="G61" s="2">
        <f t="shared" si="0"/>
        <v>635262.32519999996</v>
      </c>
      <c r="H61" s="2">
        <f t="shared" si="1"/>
        <v>0.2900000000372529</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3540458</v>
      </c>
      <c r="D62" s="1">
        <f>'PR-RAS'!E66</f>
        <v>3523623.71</v>
      </c>
      <c r="E62" s="1">
        <v>0</v>
      </c>
      <c r="F62" s="1">
        <v>0</v>
      </c>
      <c r="G62" s="2">
        <f t="shared" si="0"/>
        <v>645850.03061999998</v>
      </c>
      <c r="H62" s="2">
        <f t="shared" si="1"/>
        <v>0.2900000000372529</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8000</v>
      </c>
      <c r="D64" s="1">
        <f>'PR-RAS'!E68</f>
        <v>24000</v>
      </c>
      <c r="E64" s="1">
        <v>0</v>
      </c>
      <c r="F64" s="1">
        <v>0</v>
      </c>
      <c r="G64" s="2">
        <f t="shared" si="0"/>
        <v>3528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8000</v>
      </c>
      <c r="D65" s="1">
        <f>'PR-RAS'!E69</f>
        <v>24000</v>
      </c>
      <c r="E65" s="1">
        <v>0</v>
      </c>
      <c r="F65" s="1">
        <v>0</v>
      </c>
      <c r="G65" s="2">
        <f t="shared" si="0"/>
        <v>3584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913752</v>
      </c>
      <c r="D70" s="1">
        <f>'PR-RAS'!E74</f>
        <v>0</v>
      </c>
      <c r="E70" s="1">
        <v>0</v>
      </c>
      <c r="F70" s="1">
        <v>0</v>
      </c>
      <c r="G70" s="2">
        <f t="shared" si="0"/>
        <v>63048.888000000006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913752</v>
      </c>
      <c r="D71" s="1">
        <f>'PR-RAS'!E75</f>
        <v>0</v>
      </c>
      <c r="E71" s="1">
        <v>0</v>
      </c>
      <c r="F71" s="1">
        <v>0</v>
      </c>
      <c r="G71" s="2">
        <f t="shared" si="0"/>
        <v>63962.640000000007</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2661114</v>
      </c>
      <c r="D78" s="1">
        <f>'PR-RAS'!E82</f>
        <v>2441781.3000000003</v>
      </c>
      <c r="E78" s="1">
        <v>0</v>
      </c>
      <c r="F78" s="1">
        <v>0</v>
      </c>
      <c r="G78" s="2">
        <f t="shared" si="0"/>
        <v>580940.09820000001</v>
      </c>
      <c r="H78" s="2">
        <f t="shared" si="1"/>
        <v>0.30000000027939677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3005</v>
      </c>
      <c r="D79" s="1">
        <f>'PR-RAS'!E83</f>
        <v>8800.0400000000009</v>
      </c>
      <c r="E79" s="1">
        <v>0</v>
      </c>
      <c r="F79" s="1">
        <v>0</v>
      </c>
      <c r="G79" s="2">
        <f t="shared" si="0"/>
        <v>1607.1962400000002</v>
      </c>
      <c r="H79" s="2">
        <f t="shared" si="1"/>
        <v>4.0000000000873115E-2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3005</v>
      </c>
      <c r="D81" s="1">
        <f>'PR-RAS'!E85</f>
        <v>5212.25</v>
      </c>
      <c r="E81" s="1">
        <v>0</v>
      </c>
      <c r="F81" s="1">
        <v>0</v>
      </c>
      <c r="G81" s="2">
        <f t="shared" si="0"/>
        <v>1074.3600000000001</v>
      </c>
      <c r="H81" s="2">
        <f t="shared" si="1"/>
        <v>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3587.79</v>
      </c>
      <c r="E82" s="1">
        <v>0</v>
      </c>
      <c r="F82" s="1">
        <v>0</v>
      </c>
      <c r="G82" s="2">
        <f t="shared" si="0"/>
        <v>581.22198000000003</v>
      </c>
      <c r="H82" s="2">
        <f t="shared" si="1"/>
        <v>0.21000000000003638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2658109</v>
      </c>
      <c r="D87" s="1">
        <f>'PR-RAS'!E91</f>
        <v>2432981.2600000002</v>
      </c>
      <c r="E87" s="1">
        <v>0</v>
      </c>
      <c r="F87" s="1">
        <v>0</v>
      </c>
      <c r="G87" s="2">
        <f t="shared" si="0"/>
        <v>647070.15072000003</v>
      </c>
      <c r="H87" s="2">
        <f t="shared" si="1"/>
        <v>0.26000000024214387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482426</v>
      </c>
      <c r="D89" s="1">
        <f>'PR-RAS'!E93</f>
        <v>334823.44</v>
      </c>
      <c r="E89" s="1">
        <v>0</v>
      </c>
      <c r="F89" s="1">
        <v>0</v>
      </c>
      <c r="G89" s="2">
        <f t="shared" si="0"/>
        <v>101382.41343999999</v>
      </c>
      <c r="H89" s="2">
        <f t="shared" si="1"/>
        <v>0.44000000000232831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2163685</v>
      </c>
      <c r="D90" s="1">
        <f>'PR-RAS'!E94</f>
        <v>2094244.43</v>
      </c>
      <c r="E90" s="1">
        <v>0</v>
      </c>
      <c r="F90" s="1">
        <v>0</v>
      </c>
      <c r="G90" s="2">
        <f t="shared" si="0"/>
        <v>565343.47353999992</v>
      </c>
      <c r="H90" s="2">
        <f t="shared" si="1"/>
        <v>0.42999999993480742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11998</v>
      </c>
      <c r="D93" s="1">
        <f>'PR-RAS'!E97</f>
        <v>3913.39</v>
      </c>
      <c r="E93" s="1">
        <v>0</v>
      </c>
      <c r="F93" s="1">
        <v>0</v>
      </c>
      <c r="G93" s="2">
        <f t="shared" si="0"/>
        <v>1823.8797599999998</v>
      </c>
      <c r="H93" s="2">
        <f t="shared" si="1"/>
        <v>0.38999999999987267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2079518</v>
      </c>
      <c r="D102" s="1">
        <f>'PR-RAS'!E106</f>
        <v>2750115.42</v>
      </c>
      <c r="E102" s="1">
        <v>0</v>
      </c>
      <c r="F102" s="1">
        <v>0</v>
      </c>
      <c r="G102" s="2">
        <f t="shared" si="0"/>
        <v>765554.63283999998</v>
      </c>
      <c r="H102" s="2">
        <f t="shared" si="1"/>
        <v>0.41999999992549419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7102</v>
      </c>
      <c r="D103" s="1">
        <f>'PR-RAS'!E107</f>
        <v>593.20000000000005</v>
      </c>
      <c r="E103" s="1">
        <v>0</v>
      </c>
      <c r="F103" s="1">
        <v>0</v>
      </c>
      <c r="G103" s="2">
        <f t="shared" si="0"/>
        <v>845.41679999999985</v>
      </c>
      <c r="H103" s="2">
        <f t="shared" si="1"/>
        <v>0.20000000000004547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50</v>
      </c>
      <c r="D105" s="1">
        <f>'PR-RAS'!E109</f>
        <v>0</v>
      </c>
      <c r="E105" s="1">
        <v>0</v>
      </c>
      <c r="F105" s="1">
        <v>0</v>
      </c>
      <c r="G105" s="2">
        <f t="shared" si="0"/>
        <v>5.2</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7052</v>
      </c>
      <c r="D106" s="1">
        <f>'PR-RAS'!E110</f>
        <v>593.20000000000005</v>
      </c>
      <c r="E106" s="1">
        <v>0</v>
      </c>
      <c r="F106" s="1">
        <v>0</v>
      </c>
      <c r="G106" s="2">
        <f t="shared" si="0"/>
        <v>865.03199999999993</v>
      </c>
      <c r="H106" s="2">
        <f t="shared" si="1"/>
        <v>0.20000000000004547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842710</v>
      </c>
      <c r="D108" s="1">
        <f>'PR-RAS'!E112</f>
        <v>1476088.56</v>
      </c>
      <c r="E108" s="1">
        <v>0</v>
      </c>
      <c r="F108" s="1">
        <v>0</v>
      </c>
      <c r="G108" s="2">
        <f t="shared" si="0"/>
        <v>406052.92184000002</v>
      </c>
      <c r="H108" s="2">
        <f t="shared" si="1"/>
        <v>0.43999999994412065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553515</v>
      </c>
      <c r="D111" s="1">
        <f>'PR-RAS'!E115</f>
        <v>1023904.31</v>
      </c>
      <c r="E111" s="1">
        <v>0</v>
      </c>
      <c r="F111" s="1">
        <v>0</v>
      </c>
      <c r="G111" s="2">
        <f t="shared" si="0"/>
        <v>286145.59820000001</v>
      </c>
      <c r="H111" s="2">
        <f t="shared" si="1"/>
        <v>0.31000000005587935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289195</v>
      </c>
      <c r="D113" s="1">
        <f>'PR-RAS'!E117</f>
        <v>452184.25</v>
      </c>
      <c r="E113" s="1">
        <v>0</v>
      </c>
      <c r="F113" s="1">
        <v>0</v>
      </c>
      <c r="G113" s="2">
        <f t="shared" si="0"/>
        <v>133679.11199999999</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1229706</v>
      </c>
      <c r="D116" s="1">
        <f>'PR-RAS'!E120</f>
        <v>1273433.6599999999</v>
      </c>
      <c r="E116" s="1">
        <v>0</v>
      </c>
      <c r="F116" s="1">
        <v>0</v>
      </c>
      <c r="G116" s="2">
        <f t="shared" si="0"/>
        <v>434305.93180000002</v>
      </c>
      <c r="H116" s="2">
        <f t="shared" si="1"/>
        <v>0.34000000008381903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16340</v>
      </c>
      <c r="D117" s="1">
        <f>'PR-RAS'!E121</f>
        <v>5252.53</v>
      </c>
      <c r="E117" s="1">
        <v>0</v>
      </c>
      <c r="F117" s="1">
        <v>0</v>
      </c>
      <c r="G117" s="2">
        <f t="shared" si="0"/>
        <v>3114.0269599999997</v>
      </c>
      <c r="H117" s="2">
        <f t="shared" si="1"/>
        <v>0.47000000000025466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1213366</v>
      </c>
      <c r="D118" s="1">
        <f>'PR-RAS'!E122</f>
        <v>1268181.1299999999</v>
      </c>
      <c r="E118" s="1">
        <v>0</v>
      </c>
      <c r="F118" s="1">
        <v>0</v>
      </c>
      <c r="G118" s="2">
        <f t="shared" si="0"/>
        <v>438718.20642</v>
      </c>
      <c r="H118" s="2">
        <f t="shared" si="1"/>
        <v>0.12999999988824129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70983</v>
      </c>
      <c r="D120" s="1">
        <f>'PR-RAS'!E124</f>
        <v>233157</v>
      </c>
      <c r="E120" s="1">
        <v>0</v>
      </c>
      <c r="F120" s="1">
        <v>0</v>
      </c>
      <c r="G120" s="2">
        <f t="shared" si="0"/>
        <v>63938.343000000001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39983</v>
      </c>
      <c r="D121" s="1">
        <f>'PR-RAS'!E125</f>
        <v>233157</v>
      </c>
      <c r="E121" s="1">
        <v>0</v>
      </c>
      <c r="F121" s="1">
        <v>0</v>
      </c>
      <c r="G121" s="2">
        <f t="shared" si="0"/>
        <v>60755.64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39983</v>
      </c>
      <c r="D123" s="1">
        <f>'PR-RAS'!E127</f>
        <v>233157</v>
      </c>
      <c r="E123" s="1">
        <v>0</v>
      </c>
      <c r="F123" s="1">
        <v>0</v>
      </c>
      <c r="G123" s="2">
        <f t="shared" si="0"/>
        <v>61768.233999999997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31000</v>
      </c>
      <c r="D124" s="1">
        <f>'PR-RAS'!E128</f>
        <v>0</v>
      </c>
      <c r="E124" s="1">
        <v>0</v>
      </c>
      <c r="F124" s="1">
        <v>0</v>
      </c>
      <c r="G124" s="2">
        <f t="shared" si="0"/>
        <v>3813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6000</v>
      </c>
      <c r="D125" s="1">
        <f>'PR-RAS'!E129</f>
        <v>0</v>
      </c>
      <c r="E125" s="1">
        <v>0</v>
      </c>
      <c r="F125" s="1">
        <v>0</v>
      </c>
      <c r="G125" s="2">
        <f t="shared" si="0"/>
        <v>744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25000</v>
      </c>
      <c r="D126" s="1">
        <f>'PR-RAS'!E130</f>
        <v>0</v>
      </c>
      <c r="E126" s="1">
        <v>0</v>
      </c>
      <c r="F126" s="1">
        <v>0</v>
      </c>
      <c r="G126" s="2">
        <f t="shared" si="0"/>
        <v>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15646889</v>
      </c>
      <c r="D147" s="1">
        <f>'PR-RAS'!E151</f>
        <v>17050887.439999998</v>
      </c>
      <c r="E147" s="1">
        <v>0</v>
      </c>
      <c r="F147" s="1">
        <v>0</v>
      </c>
      <c r="G147" s="2">
        <f t="shared" si="0"/>
        <v>7263304.926479999</v>
      </c>
      <c r="H147" s="2">
        <f t="shared" si="1"/>
        <v>0.43999999761581421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7641695</v>
      </c>
      <c r="D148" s="1">
        <f>'PR-RAS'!E152</f>
        <v>6917916.7800000003</v>
      </c>
      <c r="E148" s="1">
        <v>0</v>
      </c>
      <c r="F148" s="1">
        <v>0</v>
      </c>
      <c r="G148" s="2">
        <f t="shared" si="0"/>
        <v>3157196.69832</v>
      </c>
      <c r="H148" s="2">
        <f t="shared" si="1"/>
        <v>0.21999999973922968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6005115</v>
      </c>
      <c r="D149" s="1">
        <f>'PR-RAS'!E153</f>
        <v>5430704.7800000003</v>
      </c>
      <c r="E149" s="1">
        <v>0</v>
      </c>
      <c r="F149" s="1">
        <v>0</v>
      </c>
      <c r="G149" s="2">
        <f t="shared" si="0"/>
        <v>2496245.6348800003</v>
      </c>
      <c r="H149" s="2">
        <f t="shared" si="1"/>
        <v>0.21999999973922968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5984509</v>
      </c>
      <c r="D150" s="1">
        <f>'PR-RAS'!E154</f>
        <v>5376959.8600000003</v>
      </c>
      <c r="E150" s="1">
        <v>0</v>
      </c>
      <c r="F150" s="1">
        <v>0</v>
      </c>
      <c r="G150" s="2">
        <f t="shared" si="0"/>
        <v>2494025.87928</v>
      </c>
      <c r="H150" s="2">
        <f t="shared" si="1"/>
        <v>0.13999999966472387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20606</v>
      </c>
      <c r="D152" s="1">
        <f>'PR-RAS'!E156</f>
        <v>53744.92</v>
      </c>
      <c r="E152" s="1">
        <v>0</v>
      </c>
      <c r="F152" s="1">
        <v>0</v>
      </c>
      <c r="G152" s="2">
        <f t="shared" si="0"/>
        <v>19342.471839999998</v>
      </c>
      <c r="H152" s="2">
        <f t="shared" si="1"/>
        <v>8.000000000174623E-2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415052</v>
      </c>
      <c r="D154" s="1">
        <f>'PR-RAS'!E158</f>
        <v>366351.03</v>
      </c>
      <c r="E154" s="1">
        <v>0</v>
      </c>
      <c r="F154" s="1">
        <v>0</v>
      </c>
      <c r="G154" s="2">
        <f t="shared" si="0"/>
        <v>175606.37118000002</v>
      </c>
      <c r="H154" s="2">
        <f t="shared" si="1"/>
        <v>3.0000000027939677E-2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1221528</v>
      </c>
      <c r="D155" s="1">
        <f>'PR-RAS'!E159</f>
        <v>1120860.97</v>
      </c>
      <c r="E155" s="1">
        <v>0</v>
      </c>
      <c r="F155" s="1">
        <v>0</v>
      </c>
      <c r="G155" s="2">
        <f t="shared" si="0"/>
        <v>533340.49075999996</v>
      </c>
      <c r="H155" s="2">
        <f t="shared" si="1"/>
        <v>3.0000000027939677E-2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210212</v>
      </c>
      <c r="D156" s="1">
        <f>'PR-RAS'!E160</f>
        <v>214896.48</v>
      </c>
      <c r="E156" s="1">
        <v>0</v>
      </c>
      <c r="F156" s="1">
        <v>0</v>
      </c>
      <c r="G156" s="2">
        <f t="shared" si="0"/>
        <v>99200.768799999991</v>
      </c>
      <c r="H156" s="2">
        <f t="shared" si="1"/>
        <v>0.48000000001047738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1011316</v>
      </c>
      <c r="D157" s="1">
        <f>'PR-RAS'!E161</f>
        <v>905964.49</v>
      </c>
      <c r="E157" s="1">
        <v>0</v>
      </c>
      <c r="F157" s="1">
        <v>0</v>
      </c>
      <c r="G157" s="2">
        <f t="shared" si="0"/>
        <v>440426.21688000002</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5205504</v>
      </c>
      <c r="D159" s="1">
        <f>'PR-RAS'!E163</f>
        <v>6465814.4000000004</v>
      </c>
      <c r="E159" s="1">
        <v>0</v>
      </c>
      <c r="F159" s="1">
        <v>0</v>
      </c>
      <c r="G159" s="2">
        <f t="shared" si="0"/>
        <v>2865666.9824000001</v>
      </c>
      <c r="H159" s="2">
        <f t="shared" si="1"/>
        <v>0.40000000037252903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254347</v>
      </c>
      <c r="D160" s="1">
        <f>'PR-RAS'!E164</f>
        <v>247319.08000000002</v>
      </c>
      <c r="E160" s="1">
        <v>0</v>
      </c>
      <c r="F160" s="1">
        <v>0</v>
      </c>
      <c r="G160" s="2">
        <f t="shared" si="0"/>
        <v>119088.64044</v>
      </c>
      <c r="H160" s="2">
        <f t="shared" si="1"/>
        <v>8.0000000016298145E-2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2810</v>
      </c>
      <c r="D161" s="1">
        <f>'PR-RAS'!E165</f>
        <v>7476</v>
      </c>
      <c r="E161" s="1">
        <v>0</v>
      </c>
      <c r="F161" s="1">
        <v>0</v>
      </c>
      <c r="G161" s="2">
        <f t="shared" si="0"/>
        <v>2841.92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214537</v>
      </c>
      <c r="D162" s="1">
        <f>'PR-RAS'!E166</f>
        <v>225589.72</v>
      </c>
      <c r="E162" s="1">
        <v>0</v>
      </c>
      <c r="F162" s="1">
        <v>0</v>
      </c>
      <c r="G162" s="2">
        <f t="shared" si="0"/>
        <v>107180.34684</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37000</v>
      </c>
      <c r="D163" s="1">
        <f>'PR-RAS'!E167</f>
        <v>14253.36</v>
      </c>
      <c r="E163" s="1">
        <v>0</v>
      </c>
      <c r="F163" s="1">
        <v>0</v>
      </c>
      <c r="G163" s="2">
        <f t="shared" si="0"/>
        <v>10612.08864</v>
      </c>
      <c r="H163" s="2">
        <f t="shared" si="1"/>
        <v>0.36000000000058208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1307514</v>
      </c>
      <c r="D165" s="1">
        <f>'PR-RAS'!E169</f>
        <v>2141966</v>
      </c>
      <c r="E165" s="1">
        <v>0</v>
      </c>
      <c r="F165" s="1">
        <v>0</v>
      </c>
      <c r="G165" s="2">
        <f t="shared" si="0"/>
        <v>916997.14400000009</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68590</v>
      </c>
      <c r="D166" s="1">
        <f>'PR-RAS'!E170</f>
        <v>83572.98</v>
      </c>
      <c r="E166" s="1">
        <v>0</v>
      </c>
      <c r="F166" s="1">
        <v>0</v>
      </c>
      <c r="G166" s="2">
        <f t="shared" si="0"/>
        <v>38896.433400000002</v>
      </c>
      <c r="H166" s="2">
        <f t="shared" si="1"/>
        <v>2.0000000004074536E-2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70480</v>
      </c>
      <c r="D167" s="1">
        <f>'PR-RAS'!E171</f>
        <v>88093.67</v>
      </c>
      <c r="E167" s="1">
        <v>0</v>
      </c>
      <c r="F167" s="1">
        <v>0</v>
      </c>
      <c r="G167" s="2">
        <f t="shared" si="0"/>
        <v>40946.778440000002</v>
      </c>
      <c r="H167" s="2">
        <f t="shared" si="1"/>
        <v>0.33000000000174623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1019861</v>
      </c>
      <c r="D168" s="1">
        <f>'PR-RAS'!E172</f>
        <v>1786668.26</v>
      </c>
      <c r="E168" s="1">
        <v>0</v>
      </c>
      <c r="F168" s="1">
        <v>0</v>
      </c>
      <c r="G168" s="2">
        <f t="shared" si="0"/>
        <v>767063.98583999998</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31963</v>
      </c>
      <c r="D169" s="1">
        <f>'PR-RAS'!E173</f>
        <v>30581.919999999998</v>
      </c>
      <c r="E169" s="1">
        <v>0</v>
      </c>
      <c r="F169" s="1">
        <v>0</v>
      </c>
      <c r="G169" s="2">
        <f t="shared" si="0"/>
        <v>15645.30912</v>
      </c>
      <c r="H169" s="2">
        <f t="shared" si="1"/>
        <v>8.000000000174623E-2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22640</v>
      </c>
      <c r="D170" s="1">
        <f>'PR-RAS'!E174</f>
        <v>15252.49</v>
      </c>
      <c r="E170" s="1">
        <v>0</v>
      </c>
      <c r="F170" s="1">
        <v>0</v>
      </c>
      <c r="G170" s="2">
        <f t="shared" si="0"/>
        <v>8981.5016199999991</v>
      </c>
      <c r="H170" s="2">
        <f t="shared" si="1"/>
        <v>0.48999999999978172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93980</v>
      </c>
      <c r="D172" s="1">
        <f>'PR-RAS'!E176</f>
        <v>137796.68</v>
      </c>
      <c r="E172" s="1">
        <v>0</v>
      </c>
      <c r="F172" s="1">
        <v>0</v>
      </c>
      <c r="G172" s="2">
        <f t="shared" si="0"/>
        <v>63197.044560000002</v>
      </c>
      <c r="H172" s="2">
        <f t="shared" si="1"/>
        <v>0.32000000000698492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3117991</v>
      </c>
      <c r="D173" s="1">
        <f>'PR-RAS'!E177</f>
        <v>3639431.58</v>
      </c>
      <c r="E173" s="1">
        <v>0</v>
      </c>
      <c r="F173" s="1">
        <v>0</v>
      </c>
      <c r="G173" s="2">
        <f t="shared" si="0"/>
        <v>1788258.9155199998</v>
      </c>
      <c r="H173" s="2">
        <f t="shared" si="1"/>
        <v>0.41999999992549419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195630</v>
      </c>
      <c r="D174" s="1">
        <f>'PR-RAS'!E178</f>
        <v>199146.84</v>
      </c>
      <c r="E174" s="1">
        <v>0</v>
      </c>
      <c r="F174" s="1">
        <v>0</v>
      </c>
      <c r="G174" s="2">
        <f t="shared" si="0"/>
        <v>102748.79663999999</v>
      </c>
      <c r="H174" s="2">
        <f t="shared" si="1"/>
        <v>0.16000000000349246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2221043</v>
      </c>
      <c r="D175" s="1">
        <f>'PR-RAS'!E179</f>
        <v>2546505.2999999998</v>
      </c>
      <c r="E175" s="1">
        <v>0</v>
      </c>
      <c r="F175" s="1">
        <v>0</v>
      </c>
      <c r="G175" s="2">
        <f t="shared" si="0"/>
        <v>1272645.3263999999</v>
      </c>
      <c r="H175" s="2">
        <f t="shared" si="1"/>
        <v>0.29999999981373549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40640</v>
      </c>
      <c r="D176" s="1">
        <f>'PR-RAS'!E180</f>
        <v>48985.67</v>
      </c>
      <c r="E176" s="1">
        <v>0</v>
      </c>
      <c r="F176" s="1">
        <v>0</v>
      </c>
      <c r="G176" s="2">
        <f t="shared" si="0"/>
        <v>24256.984499999999</v>
      </c>
      <c r="H176" s="2">
        <f t="shared" si="1"/>
        <v>0.33000000000174623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93019</v>
      </c>
      <c r="D177" s="1">
        <f>'PR-RAS'!E181</f>
        <v>134030.85</v>
      </c>
      <c r="E177" s="1">
        <v>0</v>
      </c>
      <c r="F177" s="1">
        <v>0</v>
      </c>
      <c r="G177" s="2">
        <f t="shared" si="0"/>
        <v>63550.203199999996</v>
      </c>
      <c r="H177" s="2">
        <f t="shared" si="1"/>
        <v>0.14999999999417923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15583</v>
      </c>
      <c r="D178" s="1">
        <f>'PR-RAS'!E182</f>
        <v>16265.14</v>
      </c>
      <c r="E178" s="1">
        <v>0</v>
      </c>
      <c r="F178" s="1">
        <v>0</v>
      </c>
      <c r="G178" s="2">
        <f t="shared" si="0"/>
        <v>8516.0505599999997</v>
      </c>
      <c r="H178" s="2">
        <f t="shared" si="1"/>
        <v>0.13999999999941792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114652</v>
      </c>
      <c r="D179" s="1">
        <f>'PR-RAS'!E183</f>
        <v>70924</v>
      </c>
      <c r="E179" s="1">
        <v>0</v>
      </c>
      <c r="F179" s="1">
        <v>0</v>
      </c>
      <c r="G179" s="2">
        <f t="shared" si="0"/>
        <v>45657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166484</v>
      </c>
      <c r="D180" s="1">
        <f>'PR-RAS'!E184</f>
        <v>250123.63</v>
      </c>
      <c r="E180" s="1">
        <v>0</v>
      </c>
      <c r="F180" s="1">
        <v>0</v>
      </c>
      <c r="G180" s="2">
        <f t="shared" si="0"/>
        <v>119344.89554</v>
      </c>
      <c r="H180" s="2">
        <f t="shared" si="1"/>
        <v>0.36999999999534339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123504</v>
      </c>
      <c r="D181" s="1">
        <f>'PR-RAS'!E185</f>
        <v>194675.99</v>
      </c>
      <c r="E181" s="1">
        <v>0</v>
      </c>
      <c r="F181" s="1">
        <v>0</v>
      </c>
      <c r="G181" s="2">
        <f t="shared" si="0"/>
        <v>92314.076399999991</v>
      </c>
      <c r="H181" s="2">
        <f t="shared" si="1"/>
        <v>1.0000000009313226E-2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147436</v>
      </c>
      <c r="D182" s="1">
        <f>'PR-RAS'!E186</f>
        <v>178774.16</v>
      </c>
      <c r="E182" s="1">
        <v>0</v>
      </c>
      <c r="F182" s="1">
        <v>0</v>
      </c>
      <c r="G182" s="2">
        <f t="shared" si="0"/>
        <v>91402.161919999999</v>
      </c>
      <c r="H182" s="2">
        <f t="shared" si="1"/>
        <v>0.16000000000349246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3908</v>
      </c>
      <c r="D183" s="1">
        <f>'PR-RAS'!E187</f>
        <v>888</v>
      </c>
      <c r="E183" s="1">
        <v>0</v>
      </c>
      <c r="F183" s="1">
        <v>0</v>
      </c>
      <c r="G183" s="2">
        <f t="shared" si="0"/>
        <v>1034.4880000000001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521744</v>
      </c>
      <c r="D184" s="1">
        <f>'PR-RAS'!E188</f>
        <v>436209.74000000005</v>
      </c>
      <c r="E184" s="1">
        <v>0</v>
      </c>
      <c r="F184" s="1">
        <v>0</v>
      </c>
      <c r="G184" s="2">
        <f t="shared" si="0"/>
        <v>255131.91683999999</v>
      </c>
      <c r="H184" s="2">
        <f t="shared" si="1"/>
        <v>0.25999999995110556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280556</v>
      </c>
      <c r="D185" s="1">
        <f>'PR-RAS'!E189</f>
        <v>149529.13</v>
      </c>
      <c r="E185" s="1">
        <v>0</v>
      </c>
      <c r="F185" s="1">
        <v>0</v>
      </c>
      <c r="G185" s="2">
        <f t="shared" si="0"/>
        <v>106649.02383999999</v>
      </c>
      <c r="H185" s="2">
        <f t="shared" si="1"/>
        <v>0.13000000000465661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49970</v>
      </c>
      <c r="D186" s="1">
        <f>'PR-RAS'!E190</f>
        <v>49890.879999999997</v>
      </c>
      <c r="E186" s="1">
        <v>0</v>
      </c>
      <c r="F186" s="1">
        <v>0</v>
      </c>
      <c r="G186" s="2">
        <f t="shared" si="0"/>
        <v>27704.0756</v>
      </c>
      <c r="H186" s="2">
        <f t="shared" si="1"/>
        <v>0.12000000000261934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69045</v>
      </c>
      <c r="D187" s="1">
        <f>'PR-RAS'!E191</f>
        <v>104300.4</v>
      </c>
      <c r="E187" s="1">
        <v>0</v>
      </c>
      <c r="F187" s="1">
        <v>0</v>
      </c>
      <c r="G187" s="2">
        <f t="shared" si="0"/>
        <v>51642.118799999997</v>
      </c>
      <c r="H187" s="2">
        <f t="shared" si="1"/>
        <v>0.39999999999417923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24855</v>
      </c>
      <c r="D188" s="1">
        <f>'PR-RAS'!E192</f>
        <v>24855</v>
      </c>
      <c r="E188" s="1">
        <v>0</v>
      </c>
      <c r="F188" s="1">
        <v>0</v>
      </c>
      <c r="G188" s="2">
        <f t="shared" si="0"/>
        <v>13943.655000000001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68797</v>
      </c>
      <c r="D189" s="1">
        <f>'PR-RAS'!E193</f>
        <v>64982.91</v>
      </c>
      <c r="E189" s="1">
        <v>0</v>
      </c>
      <c r="F189" s="1">
        <v>0</v>
      </c>
      <c r="G189" s="2">
        <f t="shared" si="0"/>
        <v>37367.410159999999</v>
      </c>
      <c r="H189" s="2">
        <f t="shared" si="1"/>
        <v>8.999999999650754E-2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7052</v>
      </c>
      <c r="D190" s="1">
        <f>'PR-RAS'!E194</f>
        <v>0</v>
      </c>
      <c r="E190" s="1">
        <v>0</v>
      </c>
      <c r="F190" s="1">
        <v>0</v>
      </c>
      <c r="G190" s="2">
        <f t="shared" si="0"/>
        <v>1332.828</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21469</v>
      </c>
      <c r="D191" s="1">
        <f>'PR-RAS'!E195</f>
        <v>42651.42</v>
      </c>
      <c r="E191" s="1">
        <v>0</v>
      </c>
      <c r="F191" s="1">
        <v>0</v>
      </c>
      <c r="G191" s="2">
        <f t="shared" si="0"/>
        <v>20286.649600000001</v>
      </c>
      <c r="H191" s="2">
        <f t="shared" si="1"/>
        <v>0.41999999999825377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37594</v>
      </c>
      <c r="D192" s="1">
        <f>'PR-RAS'!E196</f>
        <v>39624.51</v>
      </c>
      <c r="E192" s="1">
        <v>0</v>
      </c>
      <c r="F192" s="1">
        <v>0</v>
      </c>
      <c r="G192" s="2">
        <f t="shared" si="0"/>
        <v>22317.016820000001</v>
      </c>
      <c r="H192" s="2">
        <f t="shared" si="1"/>
        <v>0.48999999999796273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37594</v>
      </c>
      <c r="D206" s="1">
        <f>'PR-RAS'!E210</f>
        <v>39624.51</v>
      </c>
      <c r="E206" s="1">
        <v>0</v>
      </c>
      <c r="F206" s="1">
        <v>0</v>
      </c>
      <c r="G206" s="2">
        <f t="shared" si="0"/>
        <v>23952.819100000001</v>
      </c>
      <c r="H206" s="2">
        <f t="shared" si="1"/>
        <v>0.48999999999796273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36190</v>
      </c>
      <c r="D207" s="1">
        <f>'PR-RAS'!E211</f>
        <v>38273.410000000003</v>
      </c>
      <c r="E207" s="1">
        <v>0</v>
      </c>
      <c r="F207" s="1">
        <v>0</v>
      </c>
      <c r="G207" s="2">
        <f t="shared" si="0"/>
        <v>23223.784920000002</v>
      </c>
      <c r="H207" s="2">
        <f t="shared" si="1"/>
        <v>0.41000000000349246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1404</v>
      </c>
      <c r="D209" s="1">
        <f>'PR-RAS'!E213</f>
        <v>1351.1</v>
      </c>
      <c r="E209" s="1">
        <v>0</v>
      </c>
      <c r="F209" s="1">
        <v>0</v>
      </c>
      <c r="G209" s="2">
        <f t="shared" si="0"/>
        <v>854.0895999999999</v>
      </c>
      <c r="H209" s="2">
        <f t="shared" si="1"/>
        <v>9.9999999999909051E-2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206502</v>
      </c>
      <c r="D211" s="1">
        <f>'PR-RAS'!E215</f>
        <v>409060.63</v>
      </c>
      <c r="E211" s="1">
        <v>0</v>
      </c>
      <c r="F211" s="1">
        <v>0</v>
      </c>
      <c r="G211" s="2">
        <f t="shared" si="0"/>
        <v>215170.88459999999</v>
      </c>
      <c r="H211" s="2">
        <f t="shared" si="1"/>
        <v>0.36999999999534339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206502</v>
      </c>
      <c r="D215" s="1">
        <f>'PR-RAS'!E219</f>
        <v>409060.63</v>
      </c>
      <c r="E215" s="1">
        <v>0</v>
      </c>
      <c r="F215" s="1">
        <v>0</v>
      </c>
      <c r="G215" s="2">
        <f t="shared" si="0"/>
        <v>219269.37763999999</v>
      </c>
      <c r="H215" s="2">
        <f t="shared" si="1"/>
        <v>0.36999999999534339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162260</v>
      </c>
      <c r="D217" s="1">
        <f>'PR-RAS'!E221</f>
        <v>369960.63</v>
      </c>
      <c r="E217" s="1">
        <v>0</v>
      </c>
      <c r="F217" s="1">
        <v>0</v>
      </c>
      <c r="G217" s="2">
        <f t="shared" si="0"/>
        <v>194871.15216</v>
      </c>
      <c r="H217" s="2">
        <f t="shared" si="1"/>
        <v>0.36999999999534339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44242</v>
      </c>
      <c r="D218" s="1">
        <f>'PR-RAS'!E222</f>
        <v>39100</v>
      </c>
      <c r="E218" s="1">
        <v>0</v>
      </c>
      <c r="F218" s="1">
        <v>0</v>
      </c>
      <c r="G218" s="2">
        <f t="shared" si="0"/>
        <v>26569.914000000001</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123027</v>
      </c>
      <c r="D220" s="1">
        <f>'PR-RAS'!E224</f>
        <v>22950</v>
      </c>
      <c r="E220" s="1">
        <v>0</v>
      </c>
      <c r="F220" s="1">
        <v>0</v>
      </c>
      <c r="G220" s="2">
        <f t="shared" si="0"/>
        <v>36995.012999999999</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123027</v>
      </c>
      <c r="D227" s="1">
        <f>'PR-RAS'!E231</f>
        <v>0</v>
      </c>
      <c r="E227" s="1">
        <v>0</v>
      </c>
      <c r="F227" s="1">
        <v>0</v>
      </c>
      <c r="G227" s="2">
        <f t="shared" si="0"/>
        <v>27804.102000000003</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123027</v>
      </c>
      <c r="D229" s="1">
        <f>'PR-RAS'!E233</f>
        <v>0</v>
      </c>
      <c r="E229" s="1">
        <v>0</v>
      </c>
      <c r="F229" s="1">
        <v>0</v>
      </c>
      <c r="G229" s="2">
        <f t="shared" si="0"/>
        <v>28050.156000000003</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22950</v>
      </c>
      <c r="E232" s="1">
        <v>0</v>
      </c>
      <c r="F232" s="1">
        <v>0</v>
      </c>
      <c r="G232" s="2">
        <f t="shared" si="0"/>
        <v>10602.9</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7800</v>
      </c>
      <c r="E233" s="1">
        <v>0</v>
      </c>
      <c r="F233" s="1">
        <v>0</v>
      </c>
      <c r="G233" s="2">
        <f t="shared" si="0"/>
        <v>3619.2000000000003</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15150</v>
      </c>
      <c r="E234" s="1">
        <v>0</v>
      </c>
      <c r="F234" s="1">
        <v>0</v>
      </c>
      <c r="G234" s="2">
        <f t="shared" si="0"/>
        <v>7059.9000000000005</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813451</v>
      </c>
      <c r="D248" s="1">
        <f>'PR-RAS'!E252</f>
        <v>816539.7</v>
      </c>
      <c r="E248" s="1">
        <v>0</v>
      </c>
      <c r="F248" s="1">
        <v>0</v>
      </c>
      <c r="G248" s="2">
        <f t="shared" si="0"/>
        <v>604293.00879999995</v>
      </c>
      <c r="H248" s="2">
        <f t="shared" si="1"/>
        <v>0.30000000004656613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813451</v>
      </c>
      <c r="D255" s="1">
        <f>'PR-RAS'!E259</f>
        <v>816539.7</v>
      </c>
      <c r="E255" s="1">
        <v>0</v>
      </c>
      <c r="F255" s="1">
        <v>0</v>
      </c>
      <c r="G255" s="2">
        <f t="shared" si="0"/>
        <v>621418.72159999993</v>
      </c>
      <c r="H255" s="2">
        <f t="shared" si="1"/>
        <v>0.30000000004656613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721606</v>
      </c>
      <c r="D256" s="1">
        <f>'PR-RAS'!E260</f>
        <v>746600</v>
      </c>
      <c r="E256" s="1">
        <v>0</v>
      </c>
      <c r="F256" s="1">
        <v>0</v>
      </c>
      <c r="G256" s="2">
        <f t="shared" si="0"/>
        <v>564775.53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91845</v>
      </c>
      <c r="D257" s="1">
        <f>'PR-RAS'!E261</f>
        <v>69939.7</v>
      </c>
      <c r="E257" s="1">
        <v>0</v>
      </c>
      <c r="F257" s="1">
        <v>0</v>
      </c>
      <c r="G257" s="2">
        <f t="shared" si="0"/>
        <v>59321.446400000001</v>
      </c>
      <c r="H257" s="2">
        <f t="shared" si="1"/>
        <v>0.30000000000291038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1619116</v>
      </c>
      <c r="D259" s="1">
        <f>'PR-RAS'!E263</f>
        <v>2378981.42</v>
      </c>
      <c r="E259" s="1">
        <v>0</v>
      </c>
      <c r="F259" s="1">
        <v>0</v>
      </c>
      <c r="G259" s="2">
        <f t="shared" si="0"/>
        <v>1645286.34072</v>
      </c>
      <c r="H259" s="2">
        <f t="shared" si="1"/>
        <v>0.41999999992549419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1072458</v>
      </c>
      <c r="D260" s="1">
        <f>'PR-RAS'!E264</f>
        <v>1116542.82</v>
      </c>
      <c r="E260" s="1">
        <v>0</v>
      </c>
      <c r="F260" s="1">
        <v>0</v>
      </c>
      <c r="G260" s="2">
        <f t="shared" si="0"/>
        <v>856135.80276000011</v>
      </c>
      <c r="H260" s="2">
        <f t="shared" si="1"/>
        <v>0.17999999993480742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1072458</v>
      </c>
      <c r="D261" s="1">
        <f>'PR-RAS'!E265</f>
        <v>1116542.82</v>
      </c>
      <c r="E261" s="1">
        <v>0</v>
      </c>
      <c r="F261" s="1">
        <v>0</v>
      </c>
      <c r="G261" s="2">
        <f t="shared" si="0"/>
        <v>859441.34640000004</v>
      </c>
      <c r="H261" s="2">
        <f t="shared" si="1"/>
        <v>0.17999999993480742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546658</v>
      </c>
      <c r="D275" s="1">
        <f>'PR-RAS'!E279</f>
        <v>1262438.6000000001</v>
      </c>
      <c r="E275" s="1">
        <v>0</v>
      </c>
      <c r="F275" s="1">
        <v>0</v>
      </c>
      <c r="G275" s="2">
        <f t="shared" si="8"/>
        <v>841600.64480000013</v>
      </c>
      <c r="H275" s="2">
        <f t="shared" si="9"/>
        <v>0.39999999990686774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546658</v>
      </c>
      <c r="D276" s="1">
        <f>'PR-RAS'!E280</f>
        <v>1262438.6000000001</v>
      </c>
      <c r="E276" s="1">
        <v>0</v>
      </c>
      <c r="F276" s="1">
        <v>0</v>
      </c>
      <c r="G276" s="2">
        <f t="shared" si="8"/>
        <v>844672.18000000017</v>
      </c>
      <c r="H276" s="2">
        <f t="shared" si="9"/>
        <v>0.39999999990686774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15646889</v>
      </c>
      <c r="D285" s="1">
        <f>'PR-RAS'!E289</f>
        <v>17050887.439999998</v>
      </c>
      <c r="E285" s="1">
        <v>0</v>
      </c>
      <c r="F285" s="1">
        <v>0</v>
      </c>
      <c r="G285" s="2">
        <f t="shared" si="8"/>
        <v>14128620.541919997</v>
      </c>
      <c r="H285" s="2">
        <f t="shared" si="9"/>
        <v>0.43999999761581421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6012220</v>
      </c>
      <c r="D286" s="1">
        <f>'PR-RAS'!E290</f>
        <v>7437709.450000003</v>
      </c>
      <c r="E286" s="1">
        <v>0</v>
      </c>
      <c r="F286" s="1">
        <v>0</v>
      </c>
      <c r="G286" s="2">
        <f t="shared" si="8"/>
        <v>5952977.0865000011</v>
      </c>
      <c r="H286" s="2">
        <f t="shared" si="9"/>
        <v>0.45000000298023224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9292368</v>
      </c>
      <c r="D288" s="1">
        <f>'PR-RAS'!E292</f>
        <v>15312075.49</v>
      </c>
      <c r="E288" s="1">
        <v>0</v>
      </c>
      <c r="F288" s="1">
        <v>0</v>
      </c>
      <c r="G288" s="2">
        <f t="shared" si="8"/>
        <v>11456040.94726</v>
      </c>
      <c r="H288" s="2">
        <f t="shared" si="9"/>
        <v>0.49000000022351742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1564228</v>
      </c>
      <c r="D290" s="1">
        <f>'PR-RAS'!E294</f>
        <v>1709869.64</v>
      </c>
      <c r="E290" s="1">
        <v>0</v>
      </c>
      <c r="F290" s="1">
        <v>0</v>
      </c>
      <c r="G290" s="2">
        <f t="shared" si="8"/>
        <v>1440366.5439199996</v>
      </c>
      <c r="H290" s="2">
        <f t="shared" si="9"/>
        <v>0.36000000010244548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53385</v>
      </c>
      <c r="D291" s="1">
        <f>'PR-RAS'!E295</f>
        <v>0</v>
      </c>
      <c r="E291" s="1">
        <v>0</v>
      </c>
      <c r="F291" s="1">
        <v>0</v>
      </c>
      <c r="G291" s="2">
        <f t="shared" si="8"/>
        <v>15481.65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85353</v>
      </c>
      <c r="D293" s="1">
        <f>'PR-RAS'!E298</f>
        <v>260064.41</v>
      </c>
      <c r="E293" s="1">
        <v>0</v>
      </c>
      <c r="F293" s="1">
        <v>0</v>
      </c>
      <c r="G293" s="2">
        <f t="shared" si="8"/>
        <v>176800.69144</v>
      </c>
      <c r="H293" s="2">
        <f t="shared" si="9"/>
        <v>0.41000000000349246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51100</v>
      </c>
      <c r="D294" s="1">
        <f>'PR-RAS'!E299</f>
        <v>90100</v>
      </c>
      <c r="E294" s="1">
        <v>0</v>
      </c>
      <c r="F294" s="1">
        <v>0</v>
      </c>
      <c r="G294" s="2">
        <f t="shared" si="8"/>
        <v>67770.899999999994</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51100</v>
      </c>
      <c r="D295" s="1">
        <f>'PR-RAS'!E300</f>
        <v>90100</v>
      </c>
      <c r="E295" s="1">
        <v>0</v>
      </c>
      <c r="F295" s="1">
        <v>0</v>
      </c>
      <c r="G295" s="2">
        <f t="shared" si="8"/>
        <v>68002.2</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51100</v>
      </c>
      <c r="D296" s="1">
        <f>'PR-RAS'!E301</f>
        <v>90100</v>
      </c>
      <c r="E296" s="1">
        <v>0</v>
      </c>
      <c r="F296" s="1">
        <v>0</v>
      </c>
      <c r="G296" s="2">
        <f t="shared" si="8"/>
        <v>68233.5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34253</v>
      </c>
      <c r="D306" s="1">
        <f>'PR-RAS'!E311</f>
        <v>169964.41</v>
      </c>
      <c r="E306" s="1">
        <v>0</v>
      </c>
      <c r="F306" s="1">
        <v>0</v>
      </c>
      <c r="G306" s="2">
        <f t="shared" si="8"/>
        <v>114125.45510000001</v>
      </c>
      <c r="H306" s="2">
        <f t="shared" si="9"/>
        <v>0.41000000000349246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34253</v>
      </c>
      <c r="D307" s="1">
        <f>'PR-RAS'!E312</f>
        <v>169964.41</v>
      </c>
      <c r="E307" s="1">
        <v>0</v>
      </c>
      <c r="F307" s="1">
        <v>0</v>
      </c>
      <c r="G307" s="2">
        <f t="shared" si="8"/>
        <v>114499.63692</v>
      </c>
      <c r="H307" s="2">
        <f t="shared" si="9"/>
        <v>0.41000000000349246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34253</v>
      </c>
      <c r="D308" s="1">
        <f>'PR-RAS'!E313</f>
        <v>169964.41</v>
      </c>
      <c r="E308" s="1">
        <v>0</v>
      </c>
      <c r="F308" s="1">
        <v>0</v>
      </c>
      <c r="G308" s="2">
        <f t="shared" si="8"/>
        <v>114873.81874</v>
      </c>
      <c r="H308" s="2">
        <f t="shared" si="9"/>
        <v>0.41000000000349246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4460143</v>
      </c>
      <c r="D345" s="1">
        <f>'PR-RAS'!E350</f>
        <v>6589895.9400000004</v>
      </c>
      <c r="E345" s="1">
        <v>0</v>
      </c>
      <c r="F345" s="1">
        <v>0</v>
      </c>
      <c r="G345" s="2">
        <f t="shared" si="8"/>
        <v>6068137.5987200001</v>
      </c>
      <c r="H345" s="2">
        <f t="shared" si="9"/>
        <v>5.9999999590218067E-2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4410399</v>
      </c>
      <c r="D358" s="1">
        <f>'PR-RAS'!E363</f>
        <v>6073589.6800000006</v>
      </c>
      <c r="E358" s="1">
        <v>0</v>
      </c>
      <c r="F358" s="1">
        <v>0</v>
      </c>
      <c r="G358" s="2">
        <f t="shared" si="8"/>
        <v>5911055.4745200006</v>
      </c>
      <c r="H358" s="2">
        <f t="shared" si="9"/>
        <v>0.31999999936670065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3979574</v>
      </c>
      <c r="D359" s="1">
        <f>'PR-RAS'!E364</f>
        <v>5392773.1100000003</v>
      </c>
      <c r="E359" s="1">
        <v>0</v>
      </c>
      <c r="F359" s="1">
        <v>0</v>
      </c>
      <c r="G359" s="2">
        <f t="shared" si="8"/>
        <v>5285913.0387599999</v>
      </c>
      <c r="H359" s="2">
        <f t="shared" si="9"/>
        <v>0.11000000033527613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1698023</v>
      </c>
      <c r="D362" s="1">
        <f>'PR-RAS'!E367</f>
        <v>1277694.6100000001</v>
      </c>
      <c r="E362" s="1">
        <v>0</v>
      </c>
      <c r="F362" s="1">
        <v>0</v>
      </c>
      <c r="G362" s="2">
        <f t="shared" si="8"/>
        <v>1535481.8114200002</v>
      </c>
      <c r="H362" s="2">
        <f t="shared" si="9"/>
        <v>0.38999999989755452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2281551</v>
      </c>
      <c r="D363" s="1">
        <f>'PR-RAS'!E368</f>
        <v>4115078.5</v>
      </c>
      <c r="E363" s="1">
        <v>0</v>
      </c>
      <c r="F363" s="1">
        <v>0</v>
      </c>
      <c r="G363" s="2">
        <f t="shared" si="8"/>
        <v>3805238.2960000001</v>
      </c>
      <c r="H363" s="2">
        <f t="shared" si="9"/>
        <v>0.5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179175</v>
      </c>
      <c r="D364" s="1">
        <f>'PR-RAS'!E369</f>
        <v>399260.38</v>
      </c>
      <c r="E364" s="1">
        <v>0</v>
      </c>
      <c r="F364" s="1">
        <v>0</v>
      </c>
      <c r="G364" s="2">
        <f t="shared" si="8"/>
        <v>354903.56088</v>
      </c>
      <c r="H364" s="2">
        <f t="shared" si="9"/>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57477</v>
      </c>
      <c r="D365" s="1">
        <f>'PR-RAS'!E370</f>
        <v>22458.5</v>
      </c>
      <c r="E365" s="1">
        <v>0</v>
      </c>
      <c r="F365" s="1">
        <v>0</v>
      </c>
      <c r="G365" s="2">
        <f t="shared" si="8"/>
        <v>37271.415999999997</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1749</v>
      </c>
      <c r="E366" s="1">
        <v>0</v>
      </c>
      <c r="F366" s="1">
        <v>0</v>
      </c>
      <c r="G366" s="2">
        <f t="shared" si="8"/>
        <v>1276.77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115873</v>
      </c>
      <c r="D367" s="1">
        <f>'PR-RAS'!E372</f>
        <v>281125</v>
      </c>
      <c r="E367" s="1">
        <v>0</v>
      </c>
      <c r="F367" s="1">
        <v>0</v>
      </c>
      <c r="G367" s="2">
        <f t="shared" si="8"/>
        <v>248193.01799999998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1799</v>
      </c>
      <c r="E370" s="1">
        <v>0</v>
      </c>
      <c r="F370" s="1">
        <v>0</v>
      </c>
      <c r="G370" s="2">
        <f t="shared" si="8"/>
        <v>1327.662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5825</v>
      </c>
      <c r="D371" s="1">
        <f>'PR-RAS'!E376</f>
        <v>92128.88</v>
      </c>
      <c r="E371" s="1">
        <v>0</v>
      </c>
      <c r="F371" s="1">
        <v>0</v>
      </c>
      <c r="G371" s="2">
        <f t="shared" si="8"/>
        <v>70330.621200000009</v>
      </c>
      <c r="H371" s="2">
        <f t="shared" si="9"/>
        <v>0.11999999999534339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34200</v>
      </c>
      <c r="D378" s="1">
        <f>'PR-RAS'!E383</f>
        <v>29031.19</v>
      </c>
      <c r="E378" s="1">
        <v>0</v>
      </c>
      <c r="F378" s="1">
        <v>0</v>
      </c>
      <c r="G378" s="2">
        <f t="shared" si="8"/>
        <v>34782.917260000002</v>
      </c>
      <c r="H378" s="2">
        <f t="shared" si="9"/>
        <v>0.18999999999869033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34200</v>
      </c>
      <c r="D379" s="1">
        <f>'PR-RAS'!E384</f>
        <v>29031.19</v>
      </c>
      <c r="E379" s="1">
        <v>0</v>
      </c>
      <c r="F379" s="1">
        <v>0</v>
      </c>
      <c r="G379" s="2">
        <f t="shared" si="8"/>
        <v>34875.179640000002</v>
      </c>
      <c r="H379" s="2">
        <f t="shared" si="9"/>
        <v>0.18999999999869033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217450</v>
      </c>
      <c r="D386" s="1">
        <f>'PR-RAS'!E391</f>
        <v>252525</v>
      </c>
      <c r="E386" s="1">
        <v>0</v>
      </c>
      <c r="F386" s="1">
        <v>0</v>
      </c>
      <c r="G386" s="2">
        <f t="shared" si="8"/>
        <v>278162.5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625</v>
      </c>
      <c r="D388" s="1">
        <f>'PR-RAS'!E393</f>
        <v>4875</v>
      </c>
      <c r="E388" s="1">
        <v>0</v>
      </c>
      <c r="F388" s="1">
        <v>0</v>
      </c>
      <c r="G388" s="2">
        <f t="shared" si="8"/>
        <v>4015.125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216825</v>
      </c>
      <c r="D390" s="1">
        <f>'PR-RAS'!E395</f>
        <v>247650</v>
      </c>
      <c r="E390" s="1">
        <v>0</v>
      </c>
      <c r="F390" s="1">
        <v>0</v>
      </c>
      <c r="G390" s="2">
        <f t="shared" si="8"/>
        <v>277016.625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49744</v>
      </c>
      <c r="D397" s="1">
        <f>'PR-RAS'!E402</f>
        <v>516306.26</v>
      </c>
      <c r="E397" s="1">
        <v>0</v>
      </c>
      <c r="F397" s="1">
        <v>0</v>
      </c>
      <c r="G397" s="2">
        <f t="shared" si="8"/>
        <v>428613.18192</v>
      </c>
      <c r="H397" s="2">
        <f t="shared" si="9"/>
        <v>0.26000000000931323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516306.26</v>
      </c>
      <c r="E398" s="1">
        <v>0</v>
      </c>
      <c r="F398" s="1">
        <v>0</v>
      </c>
      <c r="G398" s="2">
        <f t="shared" si="8"/>
        <v>409947.17044000002</v>
      </c>
      <c r="H398" s="2">
        <f t="shared" si="9"/>
        <v>0.26000000000931323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49744</v>
      </c>
      <c r="D399" s="1">
        <f>'PR-RAS'!E404</f>
        <v>0</v>
      </c>
      <c r="E399" s="1">
        <v>0</v>
      </c>
      <c r="F399" s="1">
        <v>0</v>
      </c>
      <c r="G399" s="2">
        <f t="shared" si="8"/>
        <v>19798.112000000001</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4374790</v>
      </c>
      <c r="D403" s="1">
        <f>'PR-RAS'!E408</f>
        <v>6329831.5300000003</v>
      </c>
      <c r="E403" s="1">
        <v>0</v>
      </c>
      <c r="F403" s="1">
        <v>0</v>
      </c>
      <c r="G403" s="2">
        <f t="shared" si="8"/>
        <v>6847850.1301200017</v>
      </c>
      <c r="H403" s="2">
        <f t="shared" si="9"/>
        <v>0.46999999973922968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8220760</v>
      </c>
      <c r="D405" s="1">
        <f>'PR-RAS'!E410</f>
        <v>12655563.08</v>
      </c>
      <c r="E405" s="1">
        <v>0</v>
      </c>
      <c r="F405" s="1">
        <v>0</v>
      </c>
      <c r="G405" s="2">
        <f t="shared" si="8"/>
        <v>13546882.008640001</v>
      </c>
      <c r="H405" s="2">
        <f t="shared" si="9"/>
        <v>8.0000000074505806E-2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30891.45</v>
      </c>
      <c r="E406" s="1">
        <v>0</v>
      </c>
      <c r="F406" s="1">
        <v>0</v>
      </c>
      <c r="G406" s="2">
        <f t="shared" si="8"/>
        <v>25022.074500000002</v>
      </c>
      <c r="H406" s="2">
        <f t="shared" si="9"/>
        <v>0.4500000000007276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21744462</v>
      </c>
      <c r="D407" s="1">
        <f>'PR-RAS'!E412</f>
        <v>24748661.300000001</v>
      </c>
      <c r="E407" s="1">
        <v>0</v>
      </c>
      <c r="F407" s="1">
        <v>0</v>
      </c>
      <c r="G407" s="2">
        <f t="shared" si="8"/>
        <v>28924164.547600001</v>
      </c>
      <c r="H407" s="2">
        <f t="shared" si="9"/>
        <v>0.30000000074505806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20107032</v>
      </c>
      <c r="D408" s="1">
        <f>'PR-RAS'!E413</f>
        <v>23640783.379999999</v>
      </c>
      <c r="E408" s="1">
        <v>0</v>
      </c>
      <c r="F408" s="1">
        <v>0</v>
      </c>
      <c r="G408" s="2">
        <f t="shared" si="8"/>
        <v>27427159.695319995</v>
      </c>
      <c r="H408" s="2">
        <f t="shared" si="9"/>
        <v>0.37999999895691872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1637430</v>
      </c>
      <c r="D409" s="1">
        <f>'PR-RAS'!E414</f>
        <v>1107877.9200000018</v>
      </c>
      <c r="E409" s="1">
        <v>0</v>
      </c>
      <c r="F409" s="1">
        <v>0</v>
      </c>
      <c r="G409" s="2">
        <f t="shared" si="8"/>
        <v>1572099.8227200015</v>
      </c>
      <c r="H409" s="2">
        <f t="shared" si="9"/>
        <v>7.9999998211860657E-2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1071608</v>
      </c>
      <c r="D411" s="1">
        <f>'PR-RAS'!E416</f>
        <v>2656512.41</v>
      </c>
      <c r="E411" s="1">
        <v>0</v>
      </c>
      <c r="F411" s="1">
        <v>0</v>
      </c>
      <c r="G411" s="2">
        <f t="shared" si="8"/>
        <v>2617699.4561999999</v>
      </c>
      <c r="H411" s="2">
        <f t="shared" si="9"/>
        <v>0.41000000014901161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1564228</v>
      </c>
      <c r="D413" s="1">
        <f>'PR-RAS'!E418</f>
        <v>1740761.0899999999</v>
      </c>
      <c r="E413" s="1">
        <v>0</v>
      </c>
      <c r="F413" s="1">
        <v>0</v>
      </c>
      <c r="G413" s="2">
        <f t="shared" si="8"/>
        <v>2078849.0741599998</v>
      </c>
      <c r="H413" s="2">
        <f t="shared" si="9"/>
        <v>8.9999999850988388E-2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2191</v>
      </c>
      <c r="D522" s="1">
        <f>'PR-RAS'!E528</f>
        <v>0</v>
      </c>
      <c r="E522" s="1">
        <v>0</v>
      </c>
      <c r="F522" s="1">
        <v>0</v>
      </c>
      <c r="G522" s="2">
        <f t="shared" ref="G522:G809" si="10">(B522/1000)*(C522*1+D522*2)</f>
        <v>1141.511</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2191</v>
      </c>
      <c r="D587" s="1">
        <f>'PR-RAS'!E593</f>
        <v>0</v>
      </c>
      <c r="E587" s="1">
        <v>0</v>
      </c>
      <c r="F587" s="1">
        <v>0</v>
      </c>
      <c r="G587" s="2">
        <f t="shared" si="10"/>
        <v>1283.9259999999999</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2191</v>
      </c>
      <c r="D611" s="1">
        <f>'PR-RAS'!E617</f>
        <v>0</v>
      </c>
      <c r="E611" s="1">
        <v>0</v>
      </c>
      <c r="F611" s="1">
        <v>0</v>
      </c>
      <c r="G611" s="2">
        <f t="shared" si="10"/>
        <v>1336.51</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2191</v>
      </c>
      <c r="D612" s="1">
        <f>'PR-RAS'!E618</f>
        <v>0</v>
      </c>
      <c r="E612" s="1">
        <v>0</v>
      </c>
      <c r="F612" s="1">
        <v>0</v>
      </c>
      <c r="G612" s="2">
        <f t="shared" si="10"/>
        <v>1338.701</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2191</v>
      </c>
      <c r="D630" s="1">
        <f>'PR-RAS'!E636</f>
        <v>0</v>
      </c>
      <c r="E630" s="1">
        <v>0</v>
      </c>
      <c r="F630" s="1">
        <v>0</v>
      </c>
      <c r="G630" s="2">
        <f t="shared" si="10"/>
        <v>1378.1389999999999</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7156</v>
      </c>
      <c r="D631" s="1">
        <f>'PR-RAS'!E637</f>
        <v>13672.61</v>
      </c>
      <c r="E631" s="1">
        <v>0</v>
      </c>
      <c r="F631" s="1">
        <v>0</v>
      </c>
      <c r="G631" s="2">
        <f t="shared" si="10"/>
        <v>21735.768599999999</v>
      </c>
      <c r="H631" s="2">
        <f t="shared" si="11"/>
        <v>0.38999999999941792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21744462</v>
      </c>
      <c r="D633" s="1">
        <f>'PR-RAS'!E639</f>
        <v>24748661.300000001</v>
      </c>
      <c r="E633" s="1">
        <v>0</v>
      </c>
      <c r="F633" s="1">
        <v>0</v>
      </c>
      <c r="G633" s="2">
        <f t="shared" si="10"/>
        <v>45024807.867199995</v>
      </c>
      <c r="H633" s="2">
        <f t="shared" si="11"/>
        <v>0.30000000074505806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20109223</v>
      </c>
      <c r="D634" s="1">
        <f>'PR-RAS'!E640</f>
        <v>23640783.379999999</v>
      </c>
      <c r="E634" s="1">
        <v>0</v>
      </c>
      <c r="F634" s="1">
        <v>0</v>
      </c>
      <c r="G634" s="2">
        <f t="shared" si="10"/>
        <v>42658369.918079995</v>
      </c>
      <c r="H634" s="2">
        <f t="shared" si="11"/>
        <v>0.37999999895691872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1635239</v>
      </c>
      <c r="D635" s="1">
        <f>'PR-RAS'!E641</f>
        <v>1107877.9200000018</v>
      </c>
      <c r="E635" s="1">
        <v>0</v>
      </c>
      <c r="F635" s="1">
        <v>0</v>
      </c>
      <c r="G635" s="2">
        <f t="shared" si="10"/>
        <v>2441530.7285600025</v>
      </c>
      <c r="H635" s="2">
        <f t="shared" si="11"/>
        <v>7.9999998211860657E-2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1078764</v>
      </c>
      <c r="D637" s="1">
        <f>'PR-RAS'!E643</f>
        <v>2670185.02</v>
      </c>
      <c r="E637" s="1">
        <v>0</v>
      </c>
      <c r="F637" s="1">
        <v>0</v>
      </c>
      <c r="G637" s="2">
        <f t="shared" si="10"/>
        <v>4082569.2494399999</v>
      </c>
      <c r="H637" s="2">
        <f t="shared" si="11"/>
        <v>2.0000000018626451E-2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2714003</v>
      </c>
      <c r="D639" s="1">
        <f>'PR-RAS'!E645</f>
        <v>3778062.9400000018</v>
      </c>
      <c r="E639" s="1">
        <v>0</v>
      </c>
      <c r="F639" s="1">
        <v>0</v>
      </c>
      <c r="G639" s="2">
        <f t="shared" si="10"/>
        <v>6552342.225440002</v>
      </c>
      <c r="H639" s="2">
        <f t="shared" si="11"/>
        <v>5.9999998193234205E-2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2672488</v>
      </c>
      <c r="D642" s="1">
        <f>'PR-RAS'!E649</f>
        <v>4683389.18</v>
      </c>
      <c r="E642" s="1">
        <v>0</v>
      </c>
      <c r="F642" s="1">
        <v>0</v>
      </c>
      <c r="G642" s="2">
        <f t="shared" si="10"/>
        <v>7717169.7367599998</v>
      </c>
      <c r="H642" s="2">
        <f t="shared" si="11"/>
        <v>0.17999999970197678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28482367</v>
      </c>
      <c r="D643" s="1">
        <f>'PR-RAS'!E650</f>
        <v>32270694.859999999</v>
      </c>
      <c r="E643" s="1">
        <v>0</v>
      </c>
      <c r="F643" s="1">
        <v>0</v>
      </c>
      <c r="G643" s="2">
        <f t="shared" si="10"/>
        <v>59721251.814240001</v>
      </c>
      <c r="H643" s="2">
        <f t="shared" si="11"/>
        <v>0.14000000059604645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26471465</v>
      </c>
      <c r="D644" s="1">
        <f>'PR-RAS'!E651</f>
        <v>31938476.77</v>
      </c>
      <c r="E644" s="1">
        <v>0</v>
      </c>
      <c r="F644" s="1">
        <v>0</v>
      </c>
      <c r="G644" s="2">
        <f t="shared" si="10"/>
        <v>58094033.121219993</v>
      </c>
      <c r="H644" s="2">
        <f t="shared" si="11"/>
        <v>0.23000000044703484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4683390</v>
      </c>
      <c r="D645" s="1">
        <f>'PR-RAS'!E652</f>
        <v>5015607.2699999996</v>
      </c>
      <c r="E645" s="1">
        <v>0</v>
      </c>
      <c r="F645" s="1">
        <v>0</v>
      </c>
      <c r="G645" s="2">
        <f t="shared" si="10"/>
        <v>9476205.3237599991</v>
      </c>
      <c r="H645" s="2">
        <f t="shared" si="11"/>
        <v>0.26999999955296516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28</v>
      </c>
      <c r="D646" s="1">
        <f>'PR-RAS'!E653</f>
        <v>9</v>
      </c>
      <c r="E646" s="1">
        <v>0</v>
      </c>
      <c r="F646" s="1">
        <v>0</v>
      </c>
      <c r="G646" s="2">
        <f t="shared" si="10"/>
        <v>29.67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41</v>
      </c>
      <c r="E647" s="1">
        <v>0</v>
      </c>
      <c r="F647" s="1">
        <v>0</v>
      </c>
      <c r="G647" s="2">
        <f t="shared" si="10"/>
        <v>78.165999999999997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v>
      </c>
      <c r="D648" s="1">
        <f>'PR-RAS'!E655</f>
        <v>9</v>
      </c>
      <c r="E648" s="1">
        <v>0</v>
      </c>
      <c r="F648" s="1">
        <v>0</v>
      </c>
      <c r="G648" s="2">
        <f t="shared" si="10"/>
        <v>28.468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41</v>
      </c>
      <c r="E649" s="1">
        <v>0</v>
      </c>
      <c r="F649" s="1">
        <v>0</v>
      </c>
      <c r="G649" s="2">
        <f t="shared" si="10"/>
        <v>78.408000000000001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27702</v>
      </c>
      <c r="D650" s="1">
        <f>'PR-RAS'!E657</f>
        <v>0</v>
      </c>
      <c r="E650" s="1">
        <v>0</v>
      </c>
      <c r="F650" s="1">
        <v>0</v>
      </c>
      <c r="G650" s="2">
        <f t="shared" si="10"/>
        <v>17978.598000000002</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2681.56</v>
      </c>
      <c r="E653" s="1">
        <v>0</v>
      </c>
      <c r="F653" s="1">
        <v>0</v>
      </c>
      <c r="G653" s="2">
        <f t="shared" si="10"/>
        <v>3496.7542400000002</v>
      </c>
      <c r="H653" s="2">
        <f t="shared" si="11"/>
        <v>0.44000000000005457</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7158596</v>
      </c>
      <c r="D654" s="1">
        <f>'PR-RAS'!E661</f>
        <v>7402475.4199999999</v>
      </c>
      <c r="E654" s="1">
        <v>0</v>
      </c>
      <c r="F654" s="1">
        <v>0</v>
      </c>
      <c r="G654" s="2">
        <f t="shared" si="10"/>
        <v>14342196.086520001</v>
      </c>
      <c r="H654" s="2">
        <f t="shared" si="11"/>
        <v>0.41999999992549419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331093</v>
      </c>
      <c r="D655" s="1">
        <f>'PR-RAS'!E662</f>
        <v>380000</v>
      </c>
      <c r="E655" s="1">
        <v>0</v>
      </c>
      <c r="F655" s="1">
        <v>0</v>
      </c>
      <c r="G655" s="2">
        <f t="shared" si="10"/>
        <v>713574.82200000004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1927059</v>
      </c>
      <c r="D658" s="1">
        <f>'PR-RAS'!E665</f>
        <v>2818492.68</v>
      </c>
      <c r="E658" s="1">
        <v>0</v>
      </c>
      <c r="F658" s="1">
        <v>0</v>
      </c>
      <c r="G658" s="2">
        <f t="shared" si="10"/>
        <v>4969577.1445200006</v>
      </c>
      <c r="H658" s="2">
        <f t="shared" si="11"/>
        <v>0.31999999983236194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165000</v>
      </c>
      <c r="D659" s="1">
        <f>'PR-RAS'!E666</f>
        <v>5000</v>
      </c>
      <c r="E659" s="1">
        <v>0</v>
      </c>
      <c r="F659" s="1">
        <v>0</v>
      </c>
      <c r="G659" s="2">
        <f t="shared" si="10"/>
        <v>115150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225487</v>
      </c>
      <c r="D663" s="1">
        <f>'PR-RAS'!E670</f>
        <v>195881.2</v>
      </c>
      <c r="E663" s="1">
        <v>0</v>
      </c>
      <c r="F663" s="1">
        <v>0</v>
      </c>
      <c r="G663" s="2">
        <f t="shared" si="10"/>
        <v>408619.10280000005</v>
      </c>
      <c r="H663" s="2">
        <f t="shared" si="11"/>
        <v>0.20000000001164153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8000</v>
      </c>
      <c r="D668" s="1">
        <f>'PR-RAS'!E675</f>
        <v>24000</v>
      </c>
      <c r="E668" s="1">
        <v>0</v>
      </c>
      <c r="F668" s="1">
        <v>0</v>
      </c>
      <c r="G668" s="2">
        <f t="shared" si="10"/>
        <v>37352</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913752</v>
      </c>
      <c r="D687" s="1">
        <f>'PR-RAS'!E694</f>
        <v>0</v>
      </c>
      <c r="E687" s="1">
        <v>0</v>
      </c>
      <c r="F687" s="1">
        <v>0</v>
      </c>
      <c r="G687" s="2">
        <f t="shared" si="10"/>
        <v>626833.87200000009</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118967</v>
      </c>
      <c r="D703" s="1">
        <f>'PR-RAS'!E710</f>
        <v>185031.08</v>
      </c>
      <c r="E703" s="1">
        <v>0</v>
      </c>
      <c r="F703" s="1">
        <v>0</v>
      </c>
      <c r="G703" s="2">
        <f t="shared" si="10"/>
        <v>343298.47031999996</v>
      </c>
      <c r="H703" s="2">
        <f t="shared" si="11"/>
        <v>7.9999999987194315E-2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10329</v>
      </c>
      <c r="D705" s="1">
        <f>'PR-RAS'!E712</f>
        <v>0</v>
      </c>
      <c r="E705" s="1">
        <v>0</v>
      </c>
      <c r="F705" s="1">
        <v>0</v>
      </c>
      <c r="G705" s="2">
        <f t="shared" si="10"/>
        <v>7271.616</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149970</v>
      </c>
      <c r="D709" s="1">
        <f>'PR-RAS'!E716</f>
        <v>91330</v>
      </c>
      <c r="E709" s="1">
        <v>0</v>
      </c>
      <c r="F709" s="1">
        <v>0</v>
      </c>
      <c r="G709" s="2">
        <f t="shared" si="10"/>
        <v>235502.03999999998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20467</v>
      </c>
      <c r="D710" s="1">
        <f>'PR-RAS'!E717</f>
        <v>9152</v>
      </c>
      <c r="E710" s="1">
        <v>0</v>
      </c>
      <c r="F710" s="1">
        <v>0</v>
      </c>
      <c r="G710" s="2">
        <f t="shared" si="10"/>
        <v>27488.638999999999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214536</v>
      </c>
      <c r="D711" s="1">
        <f>'PR-RAS'!E718</f>
        <v>225589.72</v>
      </c>
      <c r="E711" s="1">
        <v>0</v>
      </c>
      <c r="F711" s="1">
        <v>0</v>
      </c>
      <c r="G711" s="2">
        <f t="shared" si="10"/>
        <v>472657.96239999996</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6268</v>
      </c>
      <c r="D713" s="1">
        <f>'PR-RAS'!E720</f>
        <v>21056.5</v>
      </c>
      <c r="E713" s="1">
        <v>0</v>
      </c>
      <c r="F713" s="1">
        <v>0</v>
      </c>
      <c r="G713" s="2">
        <f t="shared" si="10"/>
        <v>34447.271999999997</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9188.0300000000007</v>
      </c>
      <c r="E715" s="1">
        <v>0</v>
      </c>
      <c r="F715" s="1">
        <v>0</v>
      </c>
      <c r="G715" s="2">
        <f t="shared" si="10"/>
        <v>13120.50684</v>
      </c>
      <c r="H715" s="2">
        <f t="shared" si="11"/>
        <v>3.0000000000654836E-2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12350</v>
      </c>
      <c r="D716" s="1">
        <f>'PR-RAS'!E723</f>
        <v>14150</v>
      </c>
      <c r="E716" s="1">
        <v>0</v>
      </c>
      <c r="F716" s="1">
        <v>0</v>
      </c>
      <c r="G716" s="2">
        <f t="shared" si="10"/>
        <v>29064.75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v>
      </c>
      <c r="D717" s="1">
        <f>'PR-RAS'!E724</f>
        <v>1</v>
      </c>
      <c r="E717" s="1">
        <v>0</v>
      </c>
      <c r="F717" s="1">
        <v>0</v>
      </c>
      <c r="G717" s="2">
        <f t="shared" si="10"/>
        <v>2.1479999999999997</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156115</v>
      </c>
      <c r="D718" s="1">
        <f>'PR-RAS'!E725</f>
        <v>138743.6</v>
      </c>
      <c r="E718" s="1">
        <v>0</v>
      </c>
      <c r="F718" s="1">
        <v>0</v>
      </c>
      <c r="G718" s="2">
        <f t="shared" si="10"/>
        <v>310892.77740000002</v>
      </c>
      <c r="H718" s="2">
        <f t="shared" si="11"/>
        <v>0.39999999999417923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7433</v>
      </c>
      <c r="D719" s="1">
        <f>'PR-RAS'!E726</f>
        <v>8081.52</v>
      </c>
      <c r="E719" s="1">
        <v>0</v>
      </c>
      <c r="F719" s="1">
        <v>0</v>
      </c>
      <c r="G719" s="2">
        <f t="shared" si="10"/>
        <v>16941.956719999998</v>
      </c>
      <c r="H719" s="2">
        <f t="shared" si="11"/>
        <v>0.47999999999956344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44242</v>
      </c>
      <c r="D753" s="1">
        <f>'PR-RAS'!E760</f>
        <v>39100</v>
      </c>
      <c r="E753" s="1">
        <v>0</v>
      </c>
      <c r="F753" s="1">
        <v>0</v>
      </c>
      <c r="G753" s="2">
        <f t="shared" si="10"/>
        <v>92076.384000000005</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123027</v>
      </c>
      <c r="D766" s="1">
        <f>'PR-RAS'!E773</f>
        <v>0</v>
      </c>
      <c r="E766" s="1">
        <v>0</v>
      </c>
      <c r="F766" s="1">
        <v>0</v>
      </c>
      <c r="G766" s="2">
        <f t="shared" si="10"/>
        <v>94115.654999999999</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247800</v>
      </c>
      <c r="D812" s="1">
        <f>'PR-RAS'!E819</f>
        <v>298700</v>
      </c>
      <c r="E812" s="1">
        <v>0</v>
      </c>
      <c r="F812" s="1">
        <v>0</v>
      </c>
      <c r="G812" s="2">
        <f t="shared" si="18"/>
        <v>685457.20000000007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38500</v>
      </c>
      <c r="D814" s="1">
        <f>'PR-RAS'!E821</f>
        <v>114000</v>
      </c>
      <c r="E814" s="1">
        <v>0</v>
      </c>
      <c r="F814" s="1">
        <v>0</v>
      </c>
      <c r="G814" s="2">
        <f t="shared" si="18"/>
        <v>216664.49999999997</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435306</v>
      </c>
      <c r="D816" s="1">
        <f>'PR-RAS'!E823</f>
        <v>333900</v>
      </c>
      <c r="E816" s="1">
        <v>0</v>
      </c>
      <c r="F816" s="1">
        <v>0</v>
      </c>
      <c r="G816" s="2">
        <f t="shared" si="18"/>
        <v>899031.3899999999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52780</v>
      </c>
      <c r="D817" s="1">
        <f>'PR-RAS'!E824</f>
        <v>50887.11</v>
      </c>
      <c r="E817" s="1">
        <v>0</v>
      </c>
      <c r="F817" s="1">
        <v>0</v>
      </c>
      <c r="G817" s="2">
        <f t="shared" si="18"/>
        <v>126116.24351999999</v>
      </c>
      <c r="H817" s="2">
        <f t="shared" si="19"/>
        <v>0.11000000000058208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39065</v>
      </c>
      <c r="D821" s="1">
        <f>'PR-RAS'!E828</f>
        <v>19052.59</v>
      </c>
      <c r="E821" s="1">
        <v>0</v>
      </c>
      <c r="F821" s="1">
        <v>0</v>
      </c>
      <c r="G821" s="2">
        <f t="shared" si="18"/>
        <v>63279.547599999991</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20100</v>
      </c>
      <c r="D822" s="1">
        <f>'PR-RAS'!E829</f>
        <v>50527.11</v>
      </c>
      <c r="E822" s="1">
        <v>0</v>
      </c>
      <c r="F822" s="1">
        <v>0</v>
      </c>
      <c r="G822" s="2">
        <f t="shared" si="18"/>
        <v>99467.614619999993</v>
      </c>
      <c r="H822" s="2">
        <f t="shared" si="19"/>
        <v>0.11000000000058208</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546658</v>
      </c>
      <c r="D823" s="1">
        <f>'PR-RAS'!E830</f>
        <v>1262438.6000000001</v>
      </c>
      <c r="E823" s="1">
        <v>0</v>
      </c>
      <c r="F823" s="1">
        <v>0</v>
      </c>
      <c r="G823" s="2">
        <f t="shared" si="18"/>
        <v>2524801.9344000001</v>
      </c>
      <c r="H823" s="2">
        <f t="shared" si="19"/>
        <v>0.39999999990686774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2191</v>
      </c>
      <c r="D961" s="1">
        <f>'PR-RAS'!E968</f>
        <v>0</v>
      </c>
      <c r="E961" s="1">
        <v>0</v>
      </c>
      <c r="F961" s="1">
        <v>0</v>
      </c>
      <c r="G961" s="2">
        <f t="shared" si="18"/>
        <v>2103.36</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38090796</v>
      </c>
      <c r="D984" s="6">
        <f>BILANCA!E6</f>
        <v>43500667.149999999</v>
      </c>
      <c r="E984" s="6">
        <v>0</v>
      </c>
      <c r="F984" s="6">
        <v>0</v>
      </c>
      <c r="G984" s="7">
        <f t="shared" ref="G984:G1241" si="22">B984/1000*C984+B984/500*D984</f>
        <v>125092.1303</v>
      </c>
      <c r="H984" s="7">
        <f t="shared" si="19"/>
        <v>0.14999999850988388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31579752</v>
      </c>
      <c r="D985" s="1">
        <f>BILANCA!E7</f>
        <v>36481082.659999996</v>
      </c>
      <c r="E985" s="1">
        <v>0</v>
      </c>
      <c r="F985" s="1">
        <v>0</v>
      </c>
      <c r="G985" s="2">
        <f t="shared" si="22"/>
        <v>209083.83464000002</v>
      </c>
      <c r="H985" s="2">
        <f t="shared" si="19"/>
        <v>0.34000000357627869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494452</v>
      </c>
      <c r="D986" s="1">
        <f>BILANCA!E8</f>
        <v>494452.3</v>
      </c>
      <c r="E986" s="1">
        <v>0</v>
      </c>
      <c r="F986" s="1">
        <v>0</v>
      </c>
      <c r="G986" s="2">
        <f t="shared" si="22"/>
        <v>4450.0698000000002</v>
      </c>
      <c r="H986" s="2">
        <f t="shared" si="19"/>
        <v>0.29999999998835847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494452</v>
      </c>
      <c r="D987" s="1">
        <f>BILANCA!E9</f>
        <v>494452.3</v>
      </c>
      <c r="E987" s="1">
        <v>0</v>
      </c>
      <c r="F987" s="1">
        <v>0</v>
      </c>
      <c r="G987" s="2">
        <f t="shared" si="22"/>
        <v>5933.4264000000003</v>
      </c>
      <c r="H987" s="2">
        <f t="shared" si="19"/>
        <v>0.29999999998835847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29707948</v>
      </c>
      <c r="D990" s="1">
        <f>BILANCA!E12</f>
        <v>32553507.219999999</v>
      </c>
      <c r="E990" s="1">
        <v>0</v>
      </c>
      <c r="F990" s="1">
        <v>0</v>
      </c>
      <c r="G990" s="2">
        <f t="shared" si="22"/>
        <v>663704.73707999999</v>
      </c>
      <c r="H990" s="2">
        <f t="shared" si="19"/>
        <v>0.2199999988079071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26514589</v>
      </c>
      <c r="D991" s="1">
        <f>BILANCA!E13</f>
        <v>29548088.470000003</v>
      </c>
      <c r="E991" s="1">
        <v>0</v>
      </c>
      <c r="F991" s="1">
        <v>0</v>
      </c>
      <c r="G991" s="2">
        <f t="shared" si="22"/>
        <v>684886.1275200001</v>
      </c>
      <c r="H991" s="2">
        <f t="shared" si="19"/>
        <v>0.4700000025331974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8390967</v>
      </c>
      <c r="D993" s="1">
        <f>BILANCA!E15</f>
        <v>8390966.7899999991</v>
      </c>
      <c r="E993" s="1">
        <v>0</v>
      </c>
      <c r="F993" s="1">
        <v>0</v>
      </c>
      <c r="G993" s="2">
        <f t="shared" si="22"/>
        <v>251729.00579999998</v>
      </c>
      <c r="H993" s="2">
        <f t="shared" si="19"/>
        <v>0.21000000089406967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8839115</v>
      </c>
      <c r="D994" s="1">
        <f>BILANCA!E16</f>
        <v>9957066.9800000004</v>
      </c>
      <c r="E994" s="1">
        <v>0</v>
      </c>
      <c r="F994" s="1">
        <v>0</v>
      </c>
      <c r="G994" s="2">
        <f t="shared" si="22"/>
        <v>316285.73855999997</v>
      </c>
      <c r="H994" s="2">
        <f t="shared" si="19"/>
        <v>1.9999999552965164E-2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11706917</v>
      </c>
      <c r="D995" s="1">
        <f>BILANCA!E17</f>
        <v>14309432.83</v>
      </c>
      <c r="E995" s="1">
        <v>0</v>
      </c>
      <c r="F995" s="1">
        <v>0</v>
      </c>
      <c r="G995" s="2">
        <f t="shared" si="22"/>
        <v>483909.39192000002</v>
      </c>
      <c r="H995" s="2">
        <f t="shared" si="19"/>
        <v>0.16999999992549419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2422410</v>
      </c>
      <c r="D996" s="1">
        <f>BILANCA!E18</f>
        <v>3109378.13</v>
      </c>
      <c r="E996" s="1">
        <v>0</v>
      </c>
      <c r="F996" s="1">
        <v>0</v>
      </c>
      <c r="G996" s="2">
        <f t="shared" si="22"/>
        <v>112335.16137999999</v>
      </c>
      <c r="H996" s="2">
        <f t="shared" si="19"/>
        <v>0.12999999988824129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1967989</v>
      </c>
      <c r="D997" s="1">
        <f>BILANCA!E19</f>
        <v>1865440.6099999994</v>
      </c>
      <c r="E997" s="1">
        <v>0</v>
      </c>
      <c r="F997" s="1">
        <v>0</v>
      </c>
      <c r="G997" s="2">
        <f t="shared" si="22"/>
        <v>79784.183079999988</v>
      </c>
      <c r="H997" s="2">
        <f t="shared" si="19"/>
        <v>0.39000000059604645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1288394</v>
      </c>
      <c r="D998" s="1">
        <f>BILANCA!E20</f>
        <v>1310143.48</v>
      </c>
      <c r="E998" s="1">
        <v>0</v>
      </c>
      <c r="F998" s="1">
        <v>0</v>
      </c>
      <c r="G998" s="2">
        <f t="shared" si="22"/>
        <v>58630.214399999997</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226506</v>
      </c>
      <c r="D999" s="1">
        <f>BILANCA!E21</f>
        <v>228255.44</v>
      </c>
      <c r="E999" s="1">
        <v>0</v>
      </c>
      <c r="F999" s="1">
        <v>0</v>
      </c>
      <c r="G999" s="2">
        <f t="shared" si="22"/>
        <v>10928.27008</v>
      </c>
      <c r="H999" s="2">
        <f t="shared" si="19"/>
        <v>0.44000000000232831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1997006</v>
      </c>
      <c r="D1000" s="1">
        <f>BILANCA!E22</f>
        <v>2256519.52</v>
      </c>
      <c r="E1000" s="1">
        <v>0</v>
      </c>
      <c r="F1000" s="1">
        <v>0</v>
      </c>
      <c r="G1000" s="2">
        <f t="shared" si="22"/>
        <v>110670.76568000001</v>
      </c>
      <c r="H1000" s="2">
        <f t="shared" si="19"/>
        <v>0.47999999998137355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2399</v>
      </c>
      <c r="D1002" s="1">
        <f>BILANCA!E24</f>
        <v>2399</v>
      </c>
      <c r="E1002" s="1">
        <v>0</v>
      </c>
      <c r="F1002" s="1">
        <v>0</v>
      </c>
      <c r="G1002" s="2">
        <f t="shared" si="22"/>
        <v>136.74299999999999</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21940</v>
      </c>
      <c r="D1003" s="1">
        <f>BILANCA!E25</f>
        <v>23738.69</v>
      </c>
      <c r="E1003" s="1">
        <v>0</v>
      </c>
      <c r="F1003" s="1">
        <v>0</v>
      </c>
      <c r="G1003" s="2">
        <f t="shared" si="22"/>
        <v>1388.3476000000001</v>
      </c>
      <c r="H1003" s="2">
        <f t="shared" si="19"/>
        <v>0.31000000000130967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2537262</v>
      </c>
      <c r="D1004" s="1">
        <f>BILANCA!E26</f>
        <v>2629390.3199999998</v>
      </c>
      <c r="E1004" s="1">
        <v>0</v>
      </c>
      <c r="F1004" s="1">
        <v>0</v>
      </c>
      <c r="G1004" s="2">
        <f t="shared" si="22"/>
        <v>163716.89543999999</v>
      </c>
      <c r="H1004" s="2">
        <f t="shared" si="19"/>
        <v>0.31999999983236194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4105518</v>
      </c>
      <c r="D1006" s="1">
        <f>BILANCA!E28</f>
        <v>4585005.84</v>
      </c>
      <c r="E1006" s="1">
        <v>0</v>
      </c>
      <c r="F1006" s="1">
        <v>0</v>
      </c>
      <c r="G1006" s="2">
        <f t="shared" si="22"/>
        <v>305337.18264000001</v>
      </c>
      <c r="H1006" s="2">
        <f t="shared" si="19"/>
        <v>0.16000000014901161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478650</v>
      </c>
      <c r="D1007" s="1">
        <f>BILANCA!E29</f>
        <v>281478.21999999997</v>
      </c>
      <c r="E1007" s="1">
        <v>0</v>
      </c>
      <c r="F1007" s="1">
        <v>0</v>
      </c>
      <c r="G1007" s="2">
        <f t="shared" si="22"/>
        <v>24998.554559999997</v>
      </c>
      <c r="H1007" s="2">
        <f t="shared" si="19"/>
        <v>0.21999999997206032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2367733</v>
      </c>
      <c r="D1008" s="1">
        <f>BILANCA!E30</f>
        <v>2367732.9</v>
      </c>
      <c r="E1008" s="1">
        <v>0</v>
      </c>
      <c r="F1008" s="1">
        <v>0</v>
      </c>
      <c r="G1008" s="2">
        <f t="shared" si="22"/>
        <v>177579.97</v>
      </c>
      <c r="H1008" s="2">
        <f t="shared" si="19"/>
        <v>0.10000000009313226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1889083</v>
      </c>
      <c r="D1012" s="1">
        <f>BILANCA!E34</f>
        <v>2086254.68</v>
      </c>
      <c r="E1012" s="1">
        <v>0</v>
      </c>
      <c r="F1012" s="1">
        <v>0</v>
      </c>
      <c r="G1012" s="2">
        <f t="shared" si="22"/>
        <v>175786.17843999999</v>
      </c>
      <c r="H1012" s="2">
        <f t="shared" si="19"/>
        <v>0.32000000006519258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210962</v>
      </c>
      <c r="D1013" s="1">
        <f>BILANCA!E35</f>
        <v>226603.54000000004</v>
      </c>
      <c r="E1013" s="1">
        <v>0</v>
      </c>
      <c r="F1013" s="1">
        <v>0</v>
      </c>
      <c r="G1013" s="2">
        <f t="shared" si="22"/>
        <v>19925.072400000001</v>
      </c>
      <c r="H1013" s="2">
        <f t="shared" si="19"/>
        <v>0.4599999999627471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1090384</v>
      </c>
      <c r="D1014" s="1">
        <f>BILANCA!E36</f>
        <v>1119415.8</v>
      </c>
      <c r="E1014" s="1">
        <v>0</v>
      </c>
      <c r="F1014" s="1">
        <v>0</v>
      </c>
      <c r="G1014" s="2">
        <f t="shared" si="22"/>
        <v>103205.68360000002</v>
      </c>
      <c r="H1014" s="2">
        <f t="shared" si="19"/>
        <v>0.19999999995343387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879422</v>
      </c>
      <c r="D1018" s="1">
        <f>BILANCA!E40</f>
        <v>892812.26</v>
      </c>
      <c r="E1018" s="1">
        <v>0</v>
      </c>
      <c r="F1018" s="1">
        <v>0</v>
      </c>
      <c r="G1018" s="2">
        <f t="shared" si="22"/>
        <v>93276.628200000006</v>
      </c>
      <c r="H1018" s="2">
        <f t="shared" si="19"/>
        <v>0.26000000000931323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535758</v>
      </c>
      <c r="D1023" s="1">
        <f>BILANCA!E45</f>
        <v>631896.38000000035</v>
      </c>
      <c r="E1023" s="1">
        <v>0</v>
      </c>
      <c r="F1023" s="1">
        <v>0</v>
      </c>
      <c r="G1023" s="2">
        <f t="shared" si="22"/>
        <v>71982.030400000032</v>
      </c>
      <c r="H1023" s="2">
        <f t="shared" si="19"/>
        <v>0.38000000035390258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204919</v>
      </c>
      <c r="D1025" s="1">
        <f>BILANCA!E47</f>
        <v>209793.72</v>
      </c>
      <c r="E1025" s="1">
        <v>0</v>
      </c>
      <c r="F1025" s="1">
        <v>0</v>
      </c>
      <c r="G1025" s="2">
        <f t="shared" si="22"/>
        <v>26229.270479999999</v>
      </c>
      <c r="H1025" s="2">
        <f t="shared" si="19"/>
        <v>0.27999999999883585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299400</v>
      </c>
      <c r="D1026" s="1">
        <f>BILANCA!E48</f>
        <v>299400</v>
      </c>
      <c r="E1026" s="1">
        <v>0</v>
      </c>
      <c r="F1026" s="1">
        <v>0</v>
      </c>
      <c r="G1026" s="2">
        <f t="shared" si="22"/>
        <v>38622.6</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1975404</v>
      </c>
      <c r="D1027" s="1">
        <f>BILANCA!E49</f>
        <v>2354854.27</v>
      </c>
      <c r="E1027" s="1">
        <v>0</v>
      </c>
      <c r="F1027" s="1">
        <v>0</v>
      </c>
      <c r="G1027" s="2">
        <f t="shared" si="22"/>
        <v>294144.95175999997</v>
      </c>
      <c r="H1027" s="2">
        <f t="shared" si="19"/>
        <v>0.27000000001862645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1943965</v>
      </c>
      <c r="D1028" s="1">
        <f>BILANCA!E50</f>
        <v>2232151.61</v>
      </c>
      <c r="E1028" s="1">
        <v>0</v>
      </c>
      <c r="F1028" s="1">
        <v>0</v>
      </c>
      <c r="G1028" s="2">
        <f t="shared" si="22"/>
        <v>288372.0699</v>
      </c>
      <c r="H1028" s="2">
        <f t="shared" si="19"/>
        <v>0.39000000013038516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1041</v>
      </c>
      <c r="D1030" s="1">
        <f>BILANCA!E52</f>
        <v>0</v>
      </c>
      <c r="E1030" s="1">
        <v>0</v>
      </c>
      <c r="F1030" s="1">
        <v>0</v>
      </c>
      <c r="G1030" s="2">
        <f t="shared" si="22"/>
        <v>48.927</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520829</v>
      </c>
      <c r="D1032" s="1">
        <f>BILANCA!E54</f>
        <v>523144.15</v>
      </c>
      <c r="E1032" s="1">
        <v>0</v>
      </c>
      <c r="F1032" s="1">
        <v>0</v>
      </c>
      <c r="G1032" s="2">
        <f t="shared" si="22"/>
        <v>76788.747700000007</v>
      </c>
      <c r="H1032" s="2">
        <f t="shared" si="19"/>
        <v>0.15000000002328306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519788</v>
      </c>
      <c r="D1033" s="1">
        <f>BILANCA!E55</f>
        <v>523144.15</v>
      </c>
      <c r="E1033" s="1">
        <v>0</v>
      </c>
      <c r="F1033" s="1">
        <v>0</v>
      </c>
      <c r="G1033" s="2">
        <f t="shared" si="22"/>
        <v>78303.815000000002</v>
      </c>
      <c r="H1033" s="2">
        <f t="shared" si="19"/>
        <v>0.15000000002328306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1376311</v>
      </c>
      <c r="D1034" s="1">
        <f>BILANCA!E56</f>
        <v>3433123.14</v>
      </c>
      <c r="E1034" s="1">
        <v>0</v>
      </c>
      <c r="F1034" s="1">
        <v>0</v>
      </c>
      <c r="G1034" s="2">
        <f t="shared" si="22"/>
        <v>420370.42127999995</v>
      </c>
      <c r="H1034" s="2">
        <f t="shared" si="19"/>
        <v>0.14000000013038516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1376311</v>
      </c>
      <c r="D1035" s="1">
        <f>BILANCA!E57</f>
        <v>3433123.14</v>
      </c>
      <c r="E1035" s="1">
        <v>0</v>
      </c>
      <c r="F1035" s="1">
        <v>0</v>
      </c>
      <c r="G1035" s="2">
        <f t="shared" si="22"/>
        <v>428612.97855999996</v>
      </c>
      <c r="H1035" s="2">
        <f t="shared" si="19"/>
        <v>0.14000000013038516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6511044</v>
      </c>
      <c r="D1046" s="1">
        <f>BILANCA!E68</f>
        <v>7019584.4900000002</v>
      </c>
      <c r="E1046" s="1">
        <v>0</v>
      </c>
      <c r="F1046" s="1">
        <v>0</v>
      </c>
      <c r="G1046" s="2">
        <f t="shared" si="22"/>
        <v>1294663.4177399999</v>
      </c>
      <c r="H1046" s="2">
        <f t="shared" si="19"/>
        <v>0.49000000022351742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4683390</v>
      </c>
      <c r="D1047" s="1">
        <f>BILANCA!E69</f>
        <v>5015607.2700000005</v>
      </c>
      <c r="E1047" s="1">
        <v>0</v>
      </c>
      <c r="F1047" s="1">
        <v>0</v>
      </c>
      <c r="G1047" s="2">
        <f t="shared" si="22"/>
        <v>941734.69056000002</v>
      </c>
      <c r="H1047" s="2">
        <f t="shared" si="19"/>
        <v>0.27000000048428774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4673235</v>
      </c>
      <c r="D1048" s="1">
        <f>BILANCA!E70</f>
        <v>5014565.24</v>
      </c>
      <c r="E1048" s="1">
        <v>0</v>
      </c>
      <c r="F1048" s="1">
        <v>0</v>
      </c>
      <c r="G1048" s="2">
        <f t="shared" si="22"/>
        <v>955653.75620000006</v>
      </c>
      <c r="H1048" s="2">
        <f t="shared" si="19"/>
        <v>0.24000000022351742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4673235</v>
      </c>
      <c r="D1050" s="1">
        <f>BILANCA!E72</f>
        <v>5014565.24</v>
      </c>
      <c r="E1050" s="1">
        <v>0</v>
      </c>
      <c r="F1050" s="1">
        <v>0</v>
      </c>
      <c r="G1050" s="2">
        <f t="shared" si="22"/>
        <v>985058.48716000002</v>
      </c>
      <c r="H1050" s="2">
        <f t="shared" si="19"/>
        <v>0.24000000022351742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8357</v>
      </c>
      <c r="D1053" s="1">
        <f>BILANCA!E75</f>
        <v>278.91000000000003</v>
      </c>
      <c r="E1053" s="1">
        <v>0</v>
      </c>
      <c r="F1053" s="1">
        <v>0</v>
      </c>
      <c r="G1053" s="2">
        <f t="shared" si="22"/>
        <v>624.03740000000005</v>
      </c>
      <c r="H1053" s="2">
        <f t="shared" si="19"/>
        <v>8.9999999999974989E-2</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1798</v>
      </c>
      <c r="D1054" s="1">
        <f>BILANCA!E76</f>
        <v>763.12</v>
      </c>
      <c r="E1054" s="1">
        <v>0</v>
      </c>
      <c r="F1054" s="1">
        <v>0</v>
      </c>
      <c r="G1054" s="2">
        <f t="shared" si="22"/>
        <v>236.02103999999997</v>
      </c>
      <c r="H1054" s="2">
        <f t="shared" si="19"/>
        <v>0.12000000000000455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193048</v>
      </c>
      <c r="D1056" s="1">
        <f>BILANCA!E78</f>
        <v>199664.93</v>
      </c>
      <c r="E1056" s="1">
        <v>0</v>
      </c>
      <c r="F1056" s="1">
        <v>0</v>
      </c>
      <c r="G1056" s="2">
        <f t="shared" si="22"/>
        <v>43243.583779999994</v>
      </c>
      <c r="H1056" s="2">
        <f t="shared" si="19"/>
        <v>7.0000000006984919E-2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1998</v>
      </c>
      <c r="D1062" s="1">
        <f>BILANCA!E84</f>
        <v>22422.36</v>
      </c>
      <c r="E1062" s="1">
        <v>0</v>
      </c>
      <c r="F1062" s="1">
        <v>0</v>
      </c>
      <c r="G1062" s="2">
        <f t="shared" si="22"/>
        <v>3700.5748800000001</v>
      </c>
      <c r="H1062" s="2">
        <f t="shared" si="19"/>
        <v>0.36000000000058208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191050</v>
      </c>
      <c r="D1064" s="1">
        <f>BILANCA!E86</f>
        <v>177242.57</v>
      </c>
      <c r="E1064" s="1">
        <v>0</v>
      </c>
      <c r="F1064" s="1">
        <v>0</v>
      </c>
      <c r="G1064" s="2">
        <f t="shared" si="22"/>
        <v>44188.346340000004</v>
      </c>
      <c r="H1064" s="2">
        <f t="shared" si="19"/>
        <v>0.42999999999301508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40000</v>
      </c>
      <c r="D1112" s="1">
        <f>BILANCA!E134</f>
        <v>40000</v>
      </c>
      <c r="E1112" s="1">
        <v>0</v>
      </c>
      <c r="F1112" s="1">
        <v>0</v>
      </c>
      <c r="G1112" s="2">
        <f t="shared" si="22"/>
        <v>15480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40000</v>
      </c>
      <c r="D1113" s="1">
        <f>BILANCA!E135</f>
        <v>40000</v>
      </c>
      <c r="E1113" s="1">
        <v>0</v>
      </c>
      <c r="F1113" s="1">
        <v>0</v>
      </c>
      <c r="G1113" s="2">
        <f t="shared" si="22"/>
        <v>15600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40000</v>
      </c>
      <c r="D1117" s="1">
        <f>BILANCA!E139</f>
        <v>40000</v>
      </c>
      <c r="E1117" s="1">
        <v>0</v>
      </c>
      <c r="F1117" s="1">
        <v>0</v>
      </c>
      <c r="G1117" s="2">
        <f t="shared" si="22"/>
        <v>16080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1594606</v>
      </c>
      <c r="D1124" s="1">
        <f>BILANCA!E146</f>
        <v>1733420.8399999999</v>
      </c>
      <c r="E1124" s="1">
        <v>0</v>
      </c>
      <c r="F1124" s="1">
        <v>0</v>
      </c>
      <c r="G1124" s="2">
        <f t="shared" si="22"/>
        <v>713664.12287999992</v>
      </c>
      <c r="H1124" s="2">
        <f t="shared" si="23"/>
        <v>0.16000000014901161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475057</v>
      </c>
      <c r="D1125" s="1">
        <f>BILANCA!E147</f>
        <v>464260.3</v>
      </c>
      <c r="E1125" s="1">
        <v>0</v>
      </c>
      <c r="F1125" s="1">
        <v>0</v>
      </c>
      <c r="G1125" s="2">
        <f t="shared" si="22"/>
        <v>199308.01919999998</v>
      </c>
      <c r="H1125" s="2">
        <f t="shared" si="23"/>
        <v>0.29999999998835847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8100</v>
      </c>
      <c r="D1127" s="1">
        <f>BILANCA!E149</f>
        <v>0</v>
      </c>
      <c r="E1127" s="1">
        <v>0</v>
      </c>
      <c r="F1127" s="1">
        <v>0</v>
      </c>
      <c r="G1127" s="2">
        <f t="shared" si="22"/>
        <v>1166.3999999999999</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8100</v>
      </c>
      <c r="D1132" s="1">
        <f>BILANCA!E154</f>
        <v>0</v>
      </c>
      <c r="E1132" s="1">
        <v>0</v>
      </c>
      <c r="F1132" s="1">
        <v>0</v>
      </c>
      <c r="G1132" s="2">
        <f t="shared" si="22"/>
        <v>1206.8999999999999</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528380</v>
      </c>
      <c r="D1136" s="1">
        <f>BILANCA!E158</f>
        <v>266075.56</v>
      </c>
      <c r="E1136" s="1">
        <v>0</v>
      </c>
      <c r="F1136" s="1">
        <v>0</v>
      </c>
      <c r="G1136" s="2">
        <f t="shared" si="22"/>
        <v>162261.26136</v>
      </c>
      <c r="H1136" s="2">
        <f t="shared" si="23"/>
        <v>0.44000000000232831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3507925</v>
      </c>
      <c r="D1137" s="1">
        <f>BILANCA!E159</f>
        <v>4161107.32</v>
      </c>
      <c r="E1137" s="1">
        <v>0</v>
      </c>
      <c r="F1137" s="1">
        <v>0</v>
      </c>
      <c r="G1137" s="2">
        <f t="shared" si="22"/>
        <v>1821841.5045599998</v>
      </c>
      <c r="H1137" s="2">
        <f t="shared" si="23"/>
        <v>0.31999999983236194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53385</v>
      </c>
      <c r="D1138" s="1">
        <f>BILANCA!E160</f>
        <v>0</v>
      </c>
      <c r="E1138" s="1">
        <v>0</v>
      </c>
      <c r="F1138" s="1">
        <v>0</v>
      </c>
      <c r="G1138" s="2">
        <f t="shared" si="22"/>
        <v>8274.6749999999993</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2978241</v>
      </c>
      <c r="D1141" s="1">
        <f>BILANCA!E163</f>
        <v>3158022.34</v>
      </c>
      <c r="E1141" s="1">
        <v>0</v>
      </c>
      <c r="F1141" s="1">
        <v>0</v>
      </c>
      <c r="G1141" s="2">
        <f t="shared" si="22"/>
        <v>1468497.13744</v>
      </c>
      <c r="H1141" s="2">
        <f t="shared" si="23"/>
        <v>0.33999999985098839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30891.45</v>
      </c>
      <c r="E1142" s="1">
        <v>0</v>
      </c>
      <c r="F1142" s="1">
        <v>0</v>
      </c>
      <c r="G1142" s="2">
        <f t="shared" si="22"/>
        <v>9823.4811000000009</v>
      </c>
      <c r="H1142" s="2">
        <f t="shared" si="23"/>
        <v>0.4500000000007276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30891.45</v>
      </c>
      <c r="E1143" s="1">
        <v>0</v>
      </c>
      <c r="F1143" s="1">
        <v>0</v>
      </c>
      <c r="G1143" s="2">
        <f t="shared" si="22"/>
        <v>9885.264000000001</v>
      </c>
      <c r="H1143" s="2">
        <f t="shared" si="23"/>
        <v>0.4500000000007276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38090796</v>
      </c>
      <c r="D1152" s="1">
        <f>BILANCA!E175</f>
        <v>43500667.150000006</v>
      </c>
      <c r="E1152" s="1">
        <v>0</v>
      </c>
      <c r="F1152" s="1">
        <v>0</v>
      </c>
      <c r="G1152" s="2">
        <f t="shared" si="22"/>
        <v>21140570.020700004</v>
      </c>
      <c r="H1152" s="2">
        <f t="shared" si="23"/>
        <v>0.15000000596046448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2223778</v>
      </c>
      <c r="D1153" s="1">
        <f>BILANCA!E176</f>
        <v>1491728.2</v>
      </c>
      <c r="E1153" s="1">
        <v>0</v>
      </c>
      <c r="F1153" s="1">
        <v>0</v>
      </c>
      <c r="G1153" s="2">
        <f t="shared" si="22"/>
        <v>885229.848</v>
      </c>
      <c r="H1153" s="2">
        <f t="shared" si="23"/>
        <v>0.19999999995343387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1450570</v>
      </c>
      <c r="D1154" s="1">
        <f>BILANCA!E177</f>
        <v>1321953.92</v>
      </c>
      <c r="E1154" s="1">
        <v>0</v>
      </c>
      <c r="F1154" s="1">
        <v>0</v>
      </c>
      <c r="G1154" s="2">
        <f t="shared" si="22"/>
        <v>700155.71064000006</v>
      </c>
      <c r="H1154" s="2">
        <f t="shared" si="23"/>
        <v>8.0000000074505806E-2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795839</v>
      </c>
      <c r="D1155" s="1">
        <f>BILANCA!E178</f>
        <v>734842.53</v>
      </c>
      <c r="E1155" s="1">
        <v>0</v>
      </c>
      <c r="F1155" s="1">
        <v>0</v>
      </c>
      <c r="G1155" s="2">
        <f t="shared" si="22"/>
        <v>389670.13831999997</v>
      </c>
      <c r="H1155" s="2">
        <f t="shared" si="23"/>
        <v>0.46999999997206032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583666</v>
      </c>
      <c r="D1156" s="1">
        <f>BILANCA!E179</f>
        <v>356030.01</v>
      </c>
      <c r="E1156" s="1">
        <v>0</v>
      </c>
      <c r="F1156" s="1">
        <v>0</v>
      </c>
      <c r="G1156" s="2">
        <f t="shared" si="22"/>
        <v>224160.60145999998</v>
      </c>
      <c r="H1156" s="2">
        <f t="shared" si="23"/>
        <v>1.0000000009313226E-2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2581</v>
      </c>
      <c r="D1157" s="1">
        <f>BILANCA!E180</f>
        <v>3713.49</v>
      </c>
      <c r="E1157" s="1">
        <v>0</v>
      </c>
      <c r="F1157" s="1">
        <v>0</v>
      </c>
      <c r="G1157" s="2">
        <f t="shared" si="22"/>
        <v>1741.38852</v>
      </c>
      <c r="H1157" s="2">
        <f t="shared" si="23"/>
        <v>0.48999999999978172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2581</v>
      </c>
      <c r="D1160" s="1">
        <f>BILANCA!E183</f>
        <v>3713.49</v>
      </c>
      <c r="E1160" s="1">
        <v>0</v>
      </c>
      <c r="F1160" s="1">
        <v>0</v>
      </c>
      <c r="G1160" s="2">
        <f t="shared" si="22"/>
        <v>1771.4124599999998</v>
      </c>
      <c r="H1160" s="2">
        <f t="shared" si="23"/>
        <v>0.48999999999978172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32635</v>
      </c>
      <c r="D1161" s="1">
        <f>BILANCA!E184</f>
        <v>37328.33</v>
      </c>
      <c r="E1161" s="1">
        <v>0</v>
      </c>
      <c r="F1161" s="1">
        <v>0</v>
      </c>
      <c r="G1161" s="2">
        <f t="shared" si="22"/>
        <v>19097.91548</v>
      </c>
      <c r="H1161" s="2">
        <f t="shared" si="23"/>
        <v>0.33000000000174623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4390</v>
      </c>
      <c r="D1163" s="1">
        <f>BILANCA!E186</f>
        <v>2949.96</v>
      </c>
      <c r="E1163" s="1">
        <v>0</v>
      </c>
      <c r="F1163" s="1">
        <v>0</v>
      </c>
      <c r="G1163" s="2">
        <f t="shared" si="22"/>
        <v>1852.1855999999998</v>
      </c>
      <c r="H1163" s="2">
        <f t="shared" si="23"/>
        <v>3.999999999996362E-2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31459</v>
      </c>
      <c r="D1165" s="1">
        <f>BILANCA!E188</f>
        <v>187089.6</v>
      </c>
      <c r="E1165" s="1">
        <v>0</v>
      </c>
      <c r="F1165" s="1">
        <v>0</v>
      </c>
      <c r="G1165" s="2">
        <f t="shared" si="22"/>
        <v>73826.152400000006</v>
      </c>
      <c r="H1165" s="2">
        <f t="shared" si="23"/>
        <v>0.39999999999417923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773208</v>
      </c>
      <c r="D1166" s="1">
        <f>BILANCA!E189</f>
        <v>169774.28</v>
      </c>
      <c r="E1166" s="1">
        <v>0</v>
      </c>
      <c r="F1166" s="1">
        <v>0</v>
      </c>
      <c r="G1166" s="2">
        <f t="shared" si="22"/>
        <v>203634.45048</v>
      </c>
      <c r="H1166" s="2">
        <f t="shared" si="23"/>
        <v>0.27999999999883585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35867018</v>
      </c>
      <c r="D1214" s="1">
        <f>BILANCA!E237</f>
        <v>42008938.950000003</v>
      </c>
      <c r="E1214" s="1">
        <v>0</v>
      </c>
      <c r="F1214" s="1">
        <v>0</v>
      </c>
      <c r="G1214" s="2">
        <f t="shared" si="22"/>
        <v>27693410.952900004</v>
      </c>
      <c r="H1214" s="2">
        <f t="shared" si="23"/>
        <v>4.9999997019767761E-2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31588787</v>
      </c>
      <c r="D1215" s="1">
        <f>BILANCA!E238</f>
        <v>36490114.920000002</v>
      </c>
      <c r="E1215" s="1">
        <v>0</v>
      </c>
      <c r="F1215" s="1">
        <v>0</v>
      </c>
      <c r="G1215" s="2">
        <f t="shared" si="22"/>
        <v>24260011.906879999</v>
      </c>
      <c r="H1215" s="2">
        <f t="shared" si="23"/>
        <v>7.9999998211860657E-2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31588787</v>
      </c>
      <c r="D1216" s="1">
        <f>BILANCA!E239</f>
        <v>36490114.920000002</v>
      </c>
      <c r="E1216" s="1">
        <v>0</v>
      </c>
      <c r="F1216" s="1">
        <v>0</v>
      </c>
      <c r="G1216" s="2">
        <f t="shared" si="22"/>
        <v>24364580.923720002</v>
      </c>
      <c r="H1216" s="2">
        <f t="shared" si="23"/>
        <v>7.9999998211860657E-2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31588787</v>
      </c>
      <c r="D1217" s="1">
        <f>BILANCA!E240</f>
        <v>36490114.920000002</v>
      </c>
      <c r="E1217" s="1">
        <v>0</v>
      </c>
      <c r="F1217" s="1">
        <v>0</v>
      </c>
      <c r="G1217" s="2">
        <f t="shared" si="22"/>
        <v>24469149.940560002</v>
      </c>
      <c r="H1217" s="2">
        <f t="shared" si="23"/>
        <v>7.9999998211860657E-2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2714003</v>
      </c>
      <c r="D1222" s="1">
        <f>BILANCA!E245</f>
        <v>3778062.9399999976</v>
      </c>
      <c r="E1222" s="1">
        <v>0</v>
      </c>
      <c r="F1222" s="1">
        <v>0</v>
      </c>
      <c r="G1222" s="2">
        <f t="shared" si="22"/>
        <v>2454560.8023199989</v>
      </c>
      <c r="H1222" s="2">
        <f t="shared" si="23"/>
        <v>6.0000002384185791E-2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15427458</v>
      </c>
      <c r="D1223" s="1">
        <f>BILANCA!E246</f>
        <v>22739820.809999999</v>
      </c>
      <c r="E1223" s="1">
        <v>0</v>
      </c>
      <c r="F1223" s="1">
        <v>0</v>
      </c>
      <c r="G1223" s="2">
        <f t="shared" si="22"/>
        <v>14617703.908799998</v>
      </c>
      <c r="H1223" s="2">
        <f t="shared" si="23"/>
        <v>0.19000000134110451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15427458</v>
      </c>
      <c r="D1224" s="1">
        <f>BILANCA!E247</f>
        <v>22739820.809999999</v>
      </c>
      <c r="E1224" s="1">
        <v>0</v>
      </c>
      <c r="F1224" s="1">
        <v>0</v>
      </c>
      <c r="G1224" s="2">
        <f t="shared" si="22"/>
        <v>14678611.00842</v>
      </c>
      <c r="H1224" s="2">
        <f t="shared" si="23"/>
        <v>0.19000000134110451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12713455</v>
      </c>
      <c r="D1227" s="1">
        <f>BILANCA!E250</f>
        <v>18961757.870000001</v>
      </c>
      <c r="E1227" s="1">
        <v>0</v>
      </c>
      <c r="F1227" s="1">
        <v>0</v>
      </c>
      <c r="G1227" s="2">
        <f t="shared" si="22"/>
        <v>12355420.86056</v>
      </c>
      <c r="H1227" s="2">
        <f t="shared" si="23"/>
        <v>0.12999999895691872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12711264</v>
      </c>
      <c r="D1229" s="1">
        <f>BILANCA!E252</f>
        <v>18947652.359999999</v>
      </c>
      <c r="E1229" s="1">
        <v>0</v>
      </c>
      <c r="F1229" s="1">
        <v>0</v>
      </c>
      <c r="G1229" s="2">
        <f t="shared" si="22"/>
        <v>12449215.90512</v>
      </c>
      <c r="H1229" s="2">
        <f t="shared" si="23"/>
        <v>0.35999999940395355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2191</v>
      </c>
      <c r="D1230" s="1">
        <f>BILANCA!E253</f>
        <v>14105.51</v>
      </c>
      <c r="E1230" s="1">
        <v>0</v>
      </c>
      <c r="F1230" s="1">
        <v>0</v>
      </c>
      <c r="G1230" s="2">
        <f t="shared" si="22"/>
        <v>7509.2989399999997</v>
      </c>
      <c r="H1230" s="2">
        <f t="shared" si="23"/>
        <v>0.48999999999978172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1564228</v>
      </c>
      <c r="D1232" s="1">
        <f>BILANCA!E255</f>
        <v>1709869.64</v>
      </c>
      <c r="E1232" s="1">
        <v>0</v>
      </c>
      <c r="F1232" s="1">
        <v>0</v>
      </c>
      <c r="G1232" s="2">
        <f t="shared" si="22"/>
        <v>1241007.8527199998</v>
      </c>
      <c r="H1232" s="2">
        <f t="shared" si="23"/>
        <v>0.36000000010244548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30891.45</v>
      </c>
      <c r="E1233" s="1">
        <v>0</v>
      </c>
      <c r="F1233" s="1">
        <v>0</v>
      </c>
      <c r="G1233" s="2">
        <f t="shared" si="22"/>
        <v>15445.725</v>
      </c>
      <c r="H1233" s="2">
        <f t="shared" si="23"/>
        <v>0.4500000000007276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7607099</v>
      </c>
      <c r="D1236" s="1">
        <f>BILANCA!E259</f>
        <v>10205460</v>
      </c>
      <c r="E1236" s="1">
        <v>0</v>
      </c>
      <c r="F1236" s="1">
        <v>0</v>
      </c>
      <c r="G1236" s="2">
        <f t="shared" si="22"/>
        <v>7088558.807</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7607099</v>
      </c>
      <c r="D1237" s="1">
        <f>BILANCA!E260</f>
        <v>10205460</v>
      </c>
      <c r="E1237" s="1">
        <v>0</v>
      </c>
      <c r="F1237" s="1">
        <v>0</v>
      </c>
      <c r="G1237" s="2">
        <f t="shared" si="22"/>
        <v>7116576.8259999994</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4182369</v>
      </c>
      <c r="D1240" s="1">
        <f>BILANCA!E264</f>
        <v>4891443.18</v>
      </c>
      <c r="E1240" s="1">
        <v>0</v>
      </c>
      <c r="F1240" s="1">
        <v>0</v>
      </c>
      <c r="G1240" s="2">
        <f t="shared" si="22"/>
        <v>3589070.6275200001</v>
      </c>
      <c r="H1240" s="2">
        <f t="shared" si="23"/>
        <v>0.17999999970197678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390478</v>
      </c>
      <c r="D1241" s="1">
        <f>BILANCA!E265</f>
        <v>0</v>
      </c>
      <c r="E1241" s="1">
        <v>0</v>
      </c>
      <c r="F1241" s="1">
        <v>0</v>
      </c>
      <c r="G1241" s="2">
        <f t="shared" si="22"/>
        <v>100743.32400000001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30891.45</v>
      </c>
      <c r="E1242" s="1">
        <v>0</v>
      </c>
      <c r="F1242" s="1">
        <v>0</v>
      </c>
      <c r="G1242" s="2">
        <f t="shared" ref="G1242:G1479" si="24">B1242/1000*C1242+B1242/500*D1242</f>
        <v>16001.771100000002</v>
      </c>
      <c r="H1242" s="2">
        <f t="shared" si="23"/>
        <v>0.4500000000007276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48778</v>
      </c>
      <c r="D1244" s="1">
        <f>BILANCA!E268</f>
        <v>64844.4</v>
      </c>
      <c r="E1244" s="1">
        <v>0</v>
      </c>
      <c r="F1244" s="1">
        <v>0</v>
      </c>
      <c r="G1244" s="2">
        <f t="shared" si="24"/>
        <v>46579.834799999997</v>
      </c>
      <c r="H1244" s="2">
        <f t="shared" si="23"/>
        <v>0.40000000000145519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6000</v>
      </c>
      <c r="D1247" s="1">
        <f>BILANCA!E271</f>
        <v>0</v>
      </c>
      <c r="E1247" s="1">
        <v>0</v>
      </c>
      <c r="F1247" s="1">
        <v>0</v>
      </c>
      <c r="G1247" s="2">
        <f t="shared" si="24"/>
        <v>1584</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112398.17</v>
      </c>
      <c r="E1249" s="1">
        <v>0</v>
      </c>
      <c r="F1249" s="1">
        <v>0</v>
      </c>
      <c r="G1249" s="2">
        <f t="shared" si="24"/>
        <v>59795.826440000004</v>
      </c>
      <c r="H1249" s="2">
        <f t="shared" si="23"/>
        <v>0.16999999999825377</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67897</v>
      </c>
      <c r="D1263" s="1">
        <f>BILANCA!E287</f>
        <v>634782.68000000005</v>
      </c>
      <c r="E1263" s="1">
        <v>0</v>
      </c>
      <c r="F1263" s="1">
        <v>0</v>
      </c>
      <c r="G1263" s="2">
        <f t="shared" si="24"/>
        <v>374489.46080000012</v>
      </c>
      <c r="H1263" s="2">
        <f t="shared" si="23"/>
        <v>0.31999999994877726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1382673</v>
      </c>
      <c r="D1264" s="1">
        <f>BILANCA!E288</f>
        <v>687171.24</v>
      </c>
      <c r="E1264" s="1">
        <v>0</v>
      </c>
      <c r="F1264" s="1">
        <v>0</v>
      </c>
      <c r="G1264" s="2">
        <f t="shared" si="24"/>
        <v>774721.34988000011</v>
      </c>
      <c r="H1264" s="2">
        <f t="shared" si="23"/>
        <v>0.23999999999068677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51562</v>
      </c>
      <c r="D1265" s="1">
        <f>BILANCA!E289</f>
        <v>46075.05</v>
      </c>
      <c r="E1265" s="1">
        <v>0</v>
      </c>
      <c r="F1265" s="1">
        <v>0</v>
      </c>
      <c r="G1265" s="2">
        <f t="shared" si="24"/>
        <v>40526.8122</v>
      </c>
      <c r="H1265" s="2">
        <f t="shared" si="23"/>
        <v>5.0000000002910383E-2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721646</v>
      </c>
      <c r="D1266" s="1">
        <f>BILANCA!E290</f>
        <v>123699.23</v>
      </c>
      <c r="E1266" s="1">
        <v>0</v>
      </c>
      <c r="F1266" s="1">
        <v>0</v>
      </c>
      <c r="G1266" s="2">
        <f t="shared" si="24"/>
        <v>274239.58217999997</v>
      </c>
      <c r="H1266" s="2">
        <f t="shared" si="23"/>
        <v>0.22999999999592546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10000</v>
      </c>
      <c r="D1273" s="1">
        <f>BILANCA!E297</f>
        <v>124785.3</v>
      </c>
      <c r="E1273" s="1">
        <v>0</v>
      </c>
      <c r="F1273" s="1">
        <v>0</v>
      </c>
      <c r="G1273" s="2">
        <f t="shared" si="24"/>
        <v>75275.474000000002</v>
      </c>
      <c r="H1273" s="2">
        <f t="shared" si="23"/>
        <v>0.30000000000291038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1523</v>
      </c>
      <c r="D1274" s="1">
        <f>BILANCA!E298</f>
        <v>0</v>
      </c>
      <c r="E1274" s="1">
        <v>0</v>
      </c>
      <c r="F1274" s="1">
        <v>0</v>
      </c>
      <c r="G1274" s="2">
        <f t="shared" si="24"/>
        <v>443.19299999999998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19937</v>
      </c>
      <c r="D1275" s="1">
        <f>BILANCA!E299</f>
        <v>31110.37</v>
      </c>
      <c r="E1275" s="1">
        <v>0</v>
      </c>
      <c r="F1275" s="1">
        <v>0</v>
      </c>
      <c r="G1275" s="2">
        <f t="shared" si="24"/>
        <v>23990.060079999999</v>
      </c>
      <c r="H1275" s="2">
        <f t="shared" si="23"/>
        <v>0.36999999999898137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3505868</v>
      </c>
      <c r="D1299" s="6">
        <f>'RAS-funkcijski'!E5</f>
        <v>4427248.66</v>
      </c>
      <c r="E1299" s="6">
        <v>0</v>
      </c>
      <c r="F1299" s="6">
        <v>0</v>
      </c>
      <c r="G1299" s="7">
        <f t="shared" si="24"/>
        <v>12360.365320000001</v>
      </c>
      <c r="H1299" s="7">
        <f t="shared" si="23"/>
        <v>0.33999999985098839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3173965</v>
      </c>
      <c r="D1300" s="1">
        <f>'RAS-funkcijski'!E6</f>
        <v>4045700.17</v>
      </c>
      <c r="E1300" s="1">
        <v>0</v>
      </c>
      <c r="F1300" s="1">
        <v>0</v>
      </c>
      <c r="G1300" s="2">
        <f t="shared" si="24"/>
        <v>22530.730680000001</v>
      </c>
      <c r="H1300" s="2">
        <f t="shared" si="23"/>
        <v>0.16999999992549419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2808594</v>
      </c>
      <c r="D1301" s="1">
        <f>'RAS-funkcijski'!E7</f>
        <v>3685772.04</v>
      </c>
      <c r="E1301" s="1">
        <v>0</v>
      </c>
      <c r="F1301" s="1">
        <v>0</v>
      </c>
      <c r="G1301" s="2">
        <f t="shared" si="24"/>
        <v>30540.414239999998</v>
      </c>
      <c r="H1301" s="2">
        <f t="shared" si="23"/>
        <v>4.0000000037252903E-2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365371</v>
      </c>
      <c r="D1302" s="1">
        <f>'RAS-funkcijski'!E8</f>
        <v>359928.13</v>
      </c>
      <c r="E1302" s="1">
        <v>0</v>
      </c>
      <c r="F1302" s="1">
        <v>0</v>
      </c>
      <c r="G1302" s="2">
        <f t="shared" si="24"/>
        <v>4340.9090400000005</v>
      </c>
      <c r="H1302" s="2">
        <f t="shared" si="23"/>
        <v>0.13000000000465661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276903</v>
      </c>
      <c r="D1307" s="1">
        <f>'RAS-funkcijski'!E13</f>
        <v>228798.49</v>
      </c>
      <c r="E1307" s="1">
        <v>0</v>
      </c>
      <c r="F1307" s="1">
        <v>0</v>
      </c>
      <c r="G1307" s="2">
        <f t="shared" si="24"/>
        <v>6610.4998199999991</v>
      </c>
      <c r="H1307" s="2">
        <f t="shared" si="23"/>
        <v>0.48999999999068677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276903</v>
      </c>
      <c r="D1310" s="1">
        <f>'RAS-funkcijski'!E16</f>
        <v>228798.49</v>
      </c>
      <c r="E1310" s="1">
        <v>0</v>
      </c>
      <c r="F1310" s="1">
        <v>0</v>
      </c>
      <c r="G1310" s="2">
        <f t="shared" si="24"/>
        <v>8813.9997599999988</v>
      </c>
      <c r="H1310" s="2">
        <f t="shared" si="23"/>
        <v>0.48999999999068677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55000</v>
      </c>
      <c r="D1313" s="1">
        <f>'RAS-funkcijski'!E19</f>
        <v>152750</v>
      </c>
      <c r="E1313" s="1">
        <v>0</v>
      </c>
      <c r="F1313" s="1">
        <v>0</v>
      </c>
      <c r="G1313" s="2">
        <f t="shared" si="24"/>
        <v>5407.5</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1500</v>
      </c>
      <c r="D1316" s="1">
        <f>'RAS-funkcijski'!E22</f>
        <v>22137.78</v>
      </c>
      <c r="E1316" s="1">
        <v>0</v>
      </c>
      <c r="F1316" s="1">
        <v>0</v>
      </c>
      <c r="G1316" s="2">
        <f t="shared" si="24"/>
        <v>823.96007999999995</v>
      </c>
      <c r="H1316" s="2">
        <f t="shared" si="23"/>
        <v>0.22000000000116415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1500</v>
      </c>
      <c r="D1318" s="1">
        <f>'RAS-funkcijski'!E24</f>
        <v>22137.78</v>
      </c>
      <c r="E1318" s="1">
        <v>0</v>
      </c>
      <c r="F1318" s="1">
        <v>0</v>
      </c>
      <c r="G1318" s="2">
        <f t="shared" si="24"/>
        <v>915.51119999999992</v>
      </c>
      <c r="H1318" s="2">
        <f t="shared" si="23"/>
        <v>0.22000000000116415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4652020</v>
      </c>
      <c r="D1322" s="1">
        <f>'RAS-funkcijski'!E28</f>
        <v>4572476.6900000004</v>
      </c>
      <c r="E1322" s="1">
        <v>0</v>
      </c>
      <c r="F1322" s="1">
        <v>0</v>
      </c>
      <c r="G1322" s="2">
        <f t="shared" si="24"/>
        <v>331127.36112000002</v>
      </c>
      <c r="H1322" s="2">
        <f t="shared" si="23"/>
        <v>0.30999999959021807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4405163</v>
      </c>
      <c r="D1324" s="1">
        <f>'RAS-funkcijski'!E30</f>
        <v>4572476.6900000004</v>
      </c>
      <c r="E1324" s="1">
        <v>0</v>
      </c>
      <c r="F1324" s="1">
        <v>0</v>
      </c>
      <c r="G1324" s="2">
        <f t="shared" si="24"/>
        <v>352303.02588000003</v>
      </c>
      <c r="H1324" s="2">
        <f t="shared" si="23"/>
        <v>0.30999999959021807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246857</v>
      </c>
      <c r="D1328" s="1">
        <f>'RAS-funkcijski'!E34</f>
        <v>0</v>
      </c>
      <c r="E1328" s="1">
        <v>0</v>
      </c>
      <c r="F1328" s="1">
        <v>0</v>
      </c>
      <c r="G1328" s="2">
        <f t="shared" si="24"/>
        <v>7405.71</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2842817</v>
      </c>
      <c r="D1329" s="1">
        <f>'RAS-funkcijski'!E35</f>
        <v>2502477.15</v>
      </c>
      <c r="E1329" s="1">
        <v>0</v>
      </c>
      <c r="F1329" s="1">
        <v>0</v>
      </c>
      <c r="G1329" s="2">
        <f t="shared" si="24"/>
        <v>243280.91029999999</v>
      </c>
      <c r="H1329" s="2">
        <f t="shared" si="23"/>
        <v>0.14999999990686774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183708</v>
      </c>
      <c r="D1333" s="1">
        <f>'RAS-funkcijski'!E39</f>
        <v>220082.14</v>
      </c>
      <c r="E1333" s="1">
        <v>0</v>
      </c>
      <c r="F1333" s="1">
        <v>0</v>
      </c>
      <c r="G1333" s="2">
        <f t="shared" si="24"/>
        <v>21835.529800000004</v>
      </c>
      <c r="H1333" s="2">
        <f t="shared" si="23"/>
        <v>0.14000000001396984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183708</v>
      </c>
      <c r="D1334" s="1">
        <f>'RAS-funkcijski'!E40</f>
        <v>220082.14</v>
      </c>
      <c r="E1334" s="1">
        <v>0</v>
      </c>
      <c r="F1334" s="1">
        <v>0</v>
      </c>
      <c r="G1334" s="2">
        <f t="shared" si="24"/>
        <v>22459.40208</v>
      </c>
      <c r="H1334" s="2">
        <f t="shared" si="23"/>
        <v>0.14000000001396984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4095</v>
      </c>
      <c r="D1337" s="1">
        <f>'RAS-funkcijski'!E43</f>
        <v>8247.33</v>
      </c>
      <c r="E1337" s="1">
        <v>0</v>
      </c>
      <c r="F1337" s="1">
        <v>0</v>
      </c>
      <c r="G1337" s="2">
        <f t="shared" si="24"/>
        <v>802.99674000000005</v>
      </c>
      <c r="H1337" s="2">
        <f t="shared" si="23"/>
        <v>0.32999999999992724</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4095</v>
      </c>
      <c r="D1343" s="1">
        <f>'RAS-funkcijski'!E49</f>
        <v>8247.33</v>
      </c>
      <c r="E1343" s="1">
        <v>0</v>
      </c>
      <c r="F1343" s="1">
        <v>0</v>
      </c>
      <c r="G1343" s="2">
        <f t="shared" si="24"/>
        <v>926.53469999999993</v>
      </c>
      <c r="H1343" s="2">
        <f t="shared" si="27"/>
        <v>0.32999999999992724</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39100</v>
      </c>
      <c r="E1344" s="1">
        <v>0</v>
      </c>
      <c r="F1344" s="1">
        <v>0</v>
      </c>
      <c r="G1344" s="2">
        <f t="shared" si="24"/>
        <v>3597.2</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39100</v>
      </c>
      <c r="E1346" s="1">
        <v>0</v>
      </c>
      <c r="F1346" s="1">
        <v>0</v>
      </c>
      <c r="G1346" s="2">
        <f t="shared" si="24"/>
        <v>3753.6</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1696330</v>
      </c>
      <c r="D1348" s="1">
        <f>'RAS-funkcijski'!E54</f>
        <v>2063208.95</v>
      </c>
      <c r="E1348" s="1">
        <v>0</v>
      </c>
      <c r="F1348" s="1">
        <v>0</v>
      </c>
      <c r="G1348" s="2">
        <f t="shared" si="24"/>
        <v>291137.39500000002</v>
      </c>
      <c r="H1348" s="2">
        <f t="shared" si="27"/>
        <v>5.0000000046566129E-2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1696330</v>
      </c>
      <c r="D1349" s="1">
        <f>'RAS-funkcijski'!E55</f>
        <v>2063208.95</v>
      </c>
      <c r="E1349" s="1">
        <v>0</v>
      </c>
      <c r="F1349" s="1">
        <v>0</v>
      </c>
      <c r="G1349" s="2">
        <f t="shared" si="24"/>
        <v>296960.14289999998</v>
      </c>
      <c r="H1349" s="2">
        <f t="shared" si="27"/>
        <v>5.0000000046566129E-2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7031</v>
      </c>
      <c r="D1354" s="1">
        <f>'RAS-funkcijski'!E60</f>
        <v>0</v>
      </c>
      <c r="E1354" s="1">
        <v>0</v>
      </c>
      <c r="F1354" s="1">
        <v>0</v>
      </c>
      <c r="G1354" s="2">
        <f t="shared" si="24"/>
        <v>393.73599999999999</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888313</v>
      </c>
      <c r="D1355" s="1">
        <f>'RAS-funkcijski'!E61</f>
        <v>133456.23000000001</v>
      </c>
      <c r="E1355" s="1">
        <v>0</v>
      </c>
      <c r="F1355" s="1">
        <v>0</v>
      </c>
      <c r="G1355" s="2">
        <f t="shared" si="24"/>
        <v>65847.851219999997</v>
      </c>
      <c r="H1355" s="2">
        <f t="shared" si="27"/>
        <v>0.23000000001047738</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755242</v>
      </c>
      <c r="D1358" s="1">
        <f>'RAS-funkcijski'!E64</f>
        <v>0</v>
      </c>
      <c r="E1358" s="1">
        <v>0</v>
      </c>
      <c r="F1358" s="1">
        <v>0</v>
      </c>
      <c r="G1358" s="2">
        <f t="shared" si="24"/>
        <v>45314.52</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133071</v>
      </c>
      <c r="D1359" s="1">
        <f>'RAS-funkcijski'!E65</f>
        <v>133456.23000000001</v>
      </c>
      <c r="E1359" s="1">
        <v>0</v>
      </c>
      <c r="F1359" s="1">
        <v>0</v>
      </c>
      <c r="G1359" s="2">
        <f t="shared" si="24"/>
        <v>24398.99106</v>
      </c>
      <c r="H1359" s="2">
        <f t="shared" si="27"/>
        <v>0.23000000001047738</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63340</v>
      </c>
      <c r="D1368" s="1">
        <f>'RAS-funkcijski'!E74</f>
        <v>38382.5</v>
      </c>
      <c r="E1368" s="1">
        <v>0</v>
      </c>
      <c r="F1368" s="1">
        <v>0</v>
      </c>
      <c r="G1368" s="2">
        <f t="shared" si="24"/>
        <v>9807.35</v>
      </c>
      <c r="H1368" s="2">
        <f t="shared" si="27"/>
        <v>0.5</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337039</v>
      </c>
      <c r="D1369" s="1">
        <f>'RAS-funkcijski'!E75</f>
        <v>759947.87</v>
      </c>
      <c r="E1369" s="1">
        <v>0</v>
      </c>
      <c r="F1369" s="1">
        <v>0</v>
      </c>
      <c r="G1369" s="2">
        <f t="shared" si="24"/>
        <v>131842.36653999999</v>
      </c>
      <c r="H1369" s="2">
        <f t="shared" si="27"/>
        <v>0.13000000000465661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191624</v>
      </c>
      <c r="D1370" s="1">
        <f>'RAS-funkcijski'!E76</f>
        <v>670694.81999999995</v>
      </c>
      <c r="E1370" s="1">
        <v>0</v>
      </c>
      <c r="F1370" s="1">
        <v>0</v>
      </c>
      <c r="G1370" s="2">
        <f t="shared" si="24"/>
        <v>110376.98207999999</v>
      </c>
      <c r="H1370" s="2">
        <f t="shared" si="27"/>
        <v>0.18000000005122274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15000</v>
      </c>
      <c r="E1374" s="1">
        <v>0</v>
      </c>
      <c r="F1374" s="1">
        <v>0</v>
      </c>
      <c r="G1374" s="2">
        <f t="shared" si="24"/>
        <v>2280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145415</v>
      </c>
      <c r="D1375" s="1">
        <f>'RAS-funkcijski'!E81</f>
        <v>74253.05</v>
      </c>
      <c r="E1375" s="1">
        <v>0</v>
      </c>
      <c r="F1375" s="1">
        <v>0</v>
      </c>
      <c r="G1375" s="2">
        <f t="shared" si="24"/>
        <v>22631.9247</v>
      </c>
      <c r="H1375" s="2">
        <f t="shared" si="27"/>
        <v>5.0000000002910383E-2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3470968</v>
      </c>
      <c r="D1376" s="1">
        <f>'RAS-funkcijski'!E82</f>
        <v>4732572.5</v>
      </c>
      <c r="E1376" s="1">
        <v>0</v>
      </c>
      <c r="F1376" s="1">
        <v>0</v>
      </c>
      <c r="G1376" s="2">
        <f t="shared" si="24"/>
        <v>1009016.814</v>
      </c>
      <c r="H1376" s="2">
        <f t="shared" si="27"/>
        <v>0.5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1140381</v>
      </c>
      <c r="D1378" s="1">
        <f>'RAS-funkcijski'!E84</f>
        <v>1522972.2</v>
      </c>
      <c r="E1378" s="1">
        <v>0</v>
      </c>
      <c r="F1378" s="1">
        <v>0</v>
      </c>
      <c r="G1378" s="2">
        <f t="shared" si="24"/>
        <v>334906.03200000001</v>
      </c>
      <c r="H1378" s="2">
        <f t="shared" si="27"/>
        <v>0.19999999995343387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83800</v>
      </c>
      <c r="D1379" s="1">
        <f>'RAS-funkcijski'!E85</f>
        <v>852435.38</v>
      </c>
      <c r="E1379" s="1">
        <v>0</v>
      </c>
      <c r="F1379" s="1">
        <v>0</v>
      </c>
      <c r="G1379" s="2">
        <f t="shared" si="24"/>
        <v>144882.33155999999</v>
      </c>
      <c r="H1379" s="2">
        <f t="shared" si="27"/>
        <v>0.38000000000465661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631566</v>
      </c>
      <c r="D1380" s="1">
        <f>'RAS-funkcijski'!E86</f>
        <v>1191402.6399999999</v>
      </c>
      <c r="E1380" s="1">
        <v>0</v>
      </c>
      <c r="F1380" s="1">
        <v>0</v>
      </c>
      <c r="G1380" s="2">
        <f t="shared" si="24"/>
        <v>247178.44495999999</v>
      </c>
      <c r="H1380" s="2">
        <f t="shared" si="27"/>
        <v>0.36000000010244548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97024</v>
      </c>
      <c r="D1381" s="1">
        <f>'RAS-funkcijski'!E87</f>
        <v>410003.22</v>
      </c>
      <c r="E1381" s="1">
        <v>0</v>
      </c>
      <c r="F1381" s="1">
        <v>0</v>
      </c>
      <c r="G1381" s="2">
        <f t="shared" si="24"/>
        <v>76113.526519999999</v>
      </c>
      <c r="H1381" s="2">
        <f t="shared" si="27"/>
        <v>0.21999999997206032</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1518197</v>
      </c>
      <c r="D1382" s="1">
        <f>'RAS-funkcijski'!E88</f>
        <v>755759.06</v>
      </c>
      <c r="E1382" s="1">
        <v>0</v>
      </c>
      <c r="F1382" s="1">
        <v>0</v>
      </c>
      <c r="G1382" s="2">
        <f t="shared" si="24"/>
        <v>254496.07008000003</v>
      </c>
      <c r="H1382" s="2">
        <f t="shared" si="27"/>
        <v>6.0000000055879354E-2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1655972</v>
      </c>
      <c r="D1401" s="1">
        <f>'RAS-funkcijski'!E107</f>
        <v>2091376.92</v>
      </c>
      <c r="E1401" s="1">
        <v>0</v>
      </c>
      <c r="F1401" s="1">
        <v>0</v>
      </c>
      <c r="G1401" s="2">
        <f t="shared" si="24"/>
        <v>601388.76151999994</v>
      </c>
      <c r="H1401" s="2">
        <f t="shared" si="27"/>
        <v>8.0000000074505806E-2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1655972</v>
      </c>
      <c r="D1407" s="1">
        <f>'RAS-funkcijski'!E113</f>
        <v>2091376.92</v>
      </c>
      <c r="E1407" s="1">
        <v>0</v>
      </c>
      <c r="F1407" s="1">
        <v>0</v>
      </c>
      <c r="G1407" s="2">
        <f t="shared" si="24"/>
        <v>636421.11655999999</v>
      </c>
      <c r="H1407" s="2">
        <f t="shared" si="27"/>
        <v>8.0000000074505806E-2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2130894</v>
      </c>
      <c r="D1408" s="1">
        <f>'RAS-funkcijski'!E114</f>
        <v>3917549.94</v>
      </c>
      <c r="E1408" s="1">
        <v>0</v>
      </c>
      <c r="F1408" s="1">
        <v>0</v>
      </c>
      <c r="G1408" s="2">
        <f t="shared" si="24"/>
        <v>1096259.3267999999</v>
      </c>
      <c r="H1408" s="2">
        <f t="shared" si="27"/>
        <v>6.0000000055879354E-2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1830314</v>
      </c>
      <c r="D1409" s="1">
        <f>'RAS-funkcijski'!E115</f>
        <v>3567962.83</v>
      </c>
      <c r="E1409" s="1">
        <v>0</v>
      </c>
      <c r="F1409" s="1">
        <v>0</v>
      </c>
      <c r="G1409" s="2">
        <f t="shared" si="24"/>
        <v>995252.60226000007</v>
      </c>
      <c r="H1409" s="2">
        <f t="shared" si="27"/>
        <v>0.16999999992549419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1680814</v>
      </c>
      <c r="D1410" s="1">
        <f>'RAS-funkcijski'!E116</f>
        <v>3396512.83</v>
      </c>
      <c r="E1410" s="1">
        <v>0</v>
      </c>
      <c r="F1410" s="1">
        <v>0</v>
      </c>
      <c r="G1410" s="2">
        <f t="shared" si="24"/>
        <v>949070.04191999999</v>
      </c>
      <c r="H1410" s="2">
        <f t="shared" si="27"/>
        <v>0.16999999992549419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149500</v>
      </c>
      <c r="D1411" s="1">
        <f>'RAS-funkcijski'!E117</f>
        <v>171450</v>
      </c>
      <c r="E1411" s="1">
        <v>0</v>
      </c>
      <c r="F1411" s="1">
        <v>0</v>
      </c>
      <c r="G1411" s="2">
        <f t="shared" si="24"/>
        <v>55641.200000000004</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52780</v>
      </c>
      <c r="D1412" s="1">
        <f>'RAS-funkcijski'!E118</f>
        <v>50887.11</v>
      </c>
      <c r="E1412" s="1">
        <v>0</v>
      </c>
      <c r="F1412" s="1">
        <v>0</v>
      </c>
      <c r="G1412" s="2">
        <f t="shared" si="24"/>
        <v>17619.181080000002</v>
      </c>
      <c r="H1412" s="2">
        <f t="shared" si="27"/>
        <v>0.11000000000058208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52780</v>
      </c>
      <c r="D1414" s="1">
        <f>'RAS-funkcijski'!E120</f>
        <v>50887.11</v>
      </c>
      <c r="E1414" s="1">
        <v>0</v>
      </c>
      <c r="F1414" s="1">
        <v>0</v>
      </c>
      <c r="G1414" s="2">
        <f t="shared" si="24"/>
        <v>17928.289520000002</v>
      </c>
      <c r="H1414" s="2">
        <f t="shared" si="27"/>
        <v>0.11000000000058208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247800</v>
      </c>
      <c r="D1416" s="1">
        <f>'RAS-funkcijski'!E122</f>
        <v>298700</v>
      </c>
      <c r="E1416" s="1">
        <v>0</v>
      </c>
      <c r="F1416" s="1">
        <v>0</v>
      </c>
      <c r="G1416" s="2">
        <f t="shared" si="24"/>
        <v>99733.599999999991</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247800</v>
      </c>
      <c r="D1417" s="1">
        <f>'RAS-funkcijski'!E123</f>
        <v>298700</v>
      </c>
      <c r="E1417" s="1">
        <v>0</v>
      </c>
      <c r="F1417" s="1">
        <v>0</v>
      </c>
      <c r="G1417" s="2">
        <f t="shared" si="24"/>
        <v>100578.79999999999</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1509954</v>
      </c>
      <c r="D1423" s="1">
        <f>'RAS-funkcijski'!E129</f>
        <v>614995.87</v>
      </c>
      <c r="E1423" s="1">
        <v>0</v>
      </c>
      <c r="F1423" s="1">
        <v>0</v>
      </c>
      <c r="G1423" s="2">
        <f t="shared" si="24"/>
        <v>342493.21750000003</v>
      </c>
      <c r="H1423" s="2">
        <f t="shared" si="27"/>
        <v>0.13000000000465661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1244062</v>
      </c>
      <c r="D1427" s="1">
        <f>'RAS-funkcijski'!E133</f>
        <v>377994.77</v>
      </c>
      <c r="E1427" s="1">
        <v>0</v>
      </c>
      <c r="F1427" s="1">
        <v>0</v>
      </c>
      <c r="G1427" s="2">
        <f t="shared" si="24"/>
        <v>258006.64866000001</v>
      </c>
      <c r="H1427" s="2">
        <f t="shared" si="27"/>
        <v>0.22999999998137355</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19970</v>
      </c>
      <c r="D1429" s="1">
        <f>'RAS-funkcijski'!E135</f>
        <v>0</v>
      </c>
      <c r="E1429" s="1">
        <v>0</v>
      </c>
      <c r="F1429" s="1">
        <v>0</v>
      </c>
      <c r="G1429" s="2">
        <f t="shared" si="24"/>
        <v>2616.0700000000002</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48843</v>
      </c>
      <c r="D1432" s="1">
        <f>'RAS-funkcijski'!E138</f>
        <v>121202.88</v>
      </c>
      <c r="E1432" s="1">
        <v>0</v>
      </c>
      <c r="F1432" s="1">
        <v>0</v>
      </c>
      <c r="G1432" s="2">
        <f t="shared" si="24"/>
        <v>39027.333840000007</v>
      </c>
      <c r="H1432" s="2">
        <f t="shared" si="27"/>
        <v>0.11999999999534339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197079</v>
      </c>
      <c r="D1434" s="1">
        <f>'RAS-funkcijski'!E140</f>
        <v>115798.22</v>
      </c>
      <c r="E1434" s="1">
        <v>0</v>
      </c>
      <c r="F1434" s="1">
        <v>0</v>
      </c>
      <c r="G1434" s="2">
        <f t="shared" si="24"/>
        <v>58299.859840000005</v>
      </c>
      <c r="H1434" s="2">
        <f t="shared" si="27"/>
        <v>0.22000000000116415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20107032</v>
      </c>
      <c r="D1435" s="13">
        <f>'RAS-funkcijski'!E141</f>
        <v>23640783.380000003</v>
      </c>
      <c r="E1435" s="13">
        <v>0</v>
      </c>
      <c r="F1435" s="13">
        <v>0</v>
      </c>
      <c r="G1435" s="14">
        <f t="shared" si="24"/>
        <v>9232238.0301200021</v>
      </c>
      <c r="H1435" s="14">
        <f t="shared" si="27"/>
        <v>0.38000000268220901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2223783.2000000002</v>
      </c>
      <c r="D1480" s="6"/>
      <c r="E1480" s="6">
        <v>0</v>
      </c>
      <c r="F1480" s="6">
        <v>0</v>
      </c>
      <c r="G1480" s="7">
        <f t="shared" ref="G1480:G1580" si="34">B1480/1000*C1480</f>
        <v>2223.7832000000003</v>
      </c>
      <c r="H1480" s="7">
        <f t="shared" ref="H1480:H1580" si="35">ABS(C1480-ROUND(C1480,0))</f>
        <v>0.20000000018626451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24350436.750000004</v>
      </c>
      <c r="D1481" s="1">
        <v>0</v>
      </c>
      <c r="E1481" s="1">
        <v>0</v>
      </c>
      <c r="F1481" s="1">
        <v>0</v>
      </c>
      <c r="G1481" s="2">
        <f t="shared" si="34"/>
        <v>48700.873500000009</v>
      </c>
      <c r="H1481" s="2">
        <f t="shared" si="35"/>
        <v>0.2499999962747097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17766540.560000002</v>
      </c>
      <c r="D1483" s="1">
        <v>0</v>
      </c>
      <c r="E1483" s="1">
        <v>0</v>
      </c>
      <c r="F1483" s="1">
        <v>0</v>
      </c>
      <c r="G1483" s="2">
        <f t="shared" si="34"/>
        <v>71066.162240000005</v>
      </c>
      <c r="H1483" s="2">
        <f t="shared" si="35"/>
        <v>0.43999999761581421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7004820.5</v>
      </c>
      <c r="D1484" s="1">
        <v>0</v>
      </c>
      <c r="E1484" s="1">
        <v>0</v>
      </c>
      <c r="F1484" s="1">
        <v>0</v>
      </c>
      <c r="G1484" s="2">
        <f t="shared" si="34"/>
        <v>35024.102500000001</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6370971.3700000001</v>
      </c>
      <c r="D1485" s="1">
        <v>0</v>
      </c>
      <c r="E1485" s="1">
        <v>0</v>
      </c>
      <c r="F1485" s="1">
        <v>0</v>
      </c>
      <c r="G1485" s="2">
        <f t="shared" si="34"/>
        <v>38225.828220000003</v>
      </c>
      <c r="H1485" s="2">
        <f t="shared" si="35"/>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37270.65</v>
      </c>
      <c r="D1486" s="1">
        <v>0</v>
      </c>
      <c r="E1486" s="1">
        <v>0</v>
      </c>
      <c r="F1486" s="1">
        <v>0</v>
      </c>
      <c r="G1486" s="2">
        <f t="shared" si="34"/>
        <v>260.89455000000004</v>
      </c>
      <c r="H1486" s="2">
        <f t="shared" si="35"/>
        <v>0.34999999999854481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409060.63</v>
      </c>
      <c r="D1487" s="1">
        <v>0</v>
      </c>
      <c r="E1487" s="1">
        <v>0</v>
      </c>
      <c r="F1487" s="1">
        <v>0</v>
      </c>
      <c r="G1487" s="2">
        <f t="shared" si="34"/>
        <v>3272.48504</v>
      </c>
      <c r="H1487" s="2">
        <f t="shared" si="35"/>
        <v>0.36999999999534339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816539.7</v>
      </c>
      <c r="D1489" s="1">
        <v>0</v>
      </c>
      <c r="E1489" s="1">
        <v>0</v>
      </c>
      <c r="F1489" s="1">
        <v>0</v>
      </c>
      <c r="G1489" s="2">
        <f t="shared" si="34"/>
        <v>8165.3969999999999</v>
      </c>
      <c r="H1489" s="2">
        <f t="shared" si="35"/>
        <v>0.30000000004656613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1262438.6000000001</v>
      </c>
      <c r="D1490" s="1">
        <v>0</v>
      </c>
      <c r="E1490" s="1">
        <v>0</v>
      </c>
      <c r="F1490" s="1">
        <v>0</v>
      </c>
      <c r="G1490" s="2">
        <f t="shared" si="34"/>
        <v>13886.8246</v>
      </c>
      <c r="H1490" s="2">
        <f t="shared" si="35"/>
        <v>0.39999999990686774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1865439.11</v>
      </c>
      <c r="D1491" s="1">
        <v>0</v>
      </c>
      <c r="E1491" s="1">
        <v>0</v>
      </c>
      <c r="F1491" s="1">
        <v>0</v>
      </c>
      <c r="G1491" s="2">
        <f t="shared" si="34"/>
        <v>22385.269320000003</v>
      </c>
      <c r="H1491" s="2">
        <f t="shared" si="35"/>
        <v>0.11000000010244548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6583896.1900000004</v>
      </c>
      <c r="D1492" s="1">
        <v>0</v>
      </c>
      <c r="E1492" s="1">
        <v>0</v>
      </c>
      <c r="F1492" s="1">
        <v>0</v>
      </c>
      <c r="G1492" s="2">
        <f t="shared" si="34"/>
        <v>85590.650470000008</v>
      </c>
      <c r="H1492" s="2">
        <f t="shared" si="35"/>
        <v>0.19000000040978193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25082491.749999996</v>
      </c>
      <c r="D1499" s="1">
        <v>0</v>
      </c>
      <c r="E1499" s="1">
        <v>0</v>
      </c>
      <c r="F1499" s="1">
        <v>0</v>
      </c>
      <c r="G1499" s="2">
        <f t="shared" si="34"/>
        <v>501649.83499999996</v>
      </c>
      <c r="H1499" s="2">
        <f t="shared" si="35"/>
        <v>0.2500000037252903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17895161.389999997</v>
      </c>
      <c r="D1501" s="1">
        <v>0</v>
      </c>
      <c r="E1501" s="1">
        <v>0</v>
      </c>
      <c r="F1501" s="1">
        <v>0</v>
      </c>
      <c r="G1501" s="2">
        <f t="shared" si="34"/>
        <v>393693.55057999992</v>
      </c>
      <c r="H1501" s="2">
        <f t="shared" si="35"/>
        <v>0.38999999687075615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7065817.0899999999</v>
      </c>
      <c r="D1502" s="1">
        <v>0</v>
      </c>
      <c r="E1502" s="1">
        <v>0</v>
      </c>
      <c r="F1502" s="1">
        <v>0</v>
      </c>
      <c r="G1502" s="2">
        <f t="shared" si="34"/>
        <v>162513.79306999999</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6598610.0599999996</v>
      </c>
      <c r="D1503" s="1">
        <v>0</v>
      </c>
      <c r="E1503" s="1">
        <v>0</v>
      </c>
      <c r="F1503" s="1">
        <v>0</v>
      </c>
      <c r="G1503" s="2">
        <f t="shared" si="34"/>
        <v>158366.64144000001</v>
      </c>
      <c r="H1503" s="2">
        <f t="shared" si="35"/>
        <v>5.9999999590218067E-2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36139.660000000003</v>
      </c>
      <c r="D1504" s="1">
        <v>0</v>
      </c>
      <c r="E1504" s="1">
        <v>0</v>
      </c>
      <c r="F1504" s="1">
        <v>0</v>
      </c>
      <c r="G1504" s="2">
        <f t="shared" si="34"/>
        <v>903.49150000000009</v>
      </c>
      <c r="H1504" s="2">
        <f t="shared" si="35"/>
        <v>0.33999999999650754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404367.01</v>
      </c>
      <c r="D1505" s="1">
        <v>0</v>
      </c>
      <c r="E1505" s="1">
        <v>0</v>
      </c>
      <c r="F1505" s="1">
        <v>0</v>
      </c>
      <c r="G1505" s="2">
        <f t="shared" si="34"/>
        <v>10513.54226</v>
      </c>
      <c r="H1505" s="2">
        <f t="shared" si="35"/>
        <v>1.0000000009313226E-2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817980.2</v>
      </c>
      <c r="D1507" s="1">
        <v>0</v>
      </c>
      <c r="E1507" s="1">
        <v>0</v>
      </c>
      <c r="F1507" s="1">
        <v>0</v>
      </c>
      <c r="G1507" s="2">
        <f t="shared" si="34"/>
        <v>22903.445599999999</v>
      </c>
      <c r="H1507" s="2">
        <f t="shared" si="35"/>
        <v>0.19999999995343387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1262438.6000000001</v>
      </c>
      <c r="D1508" s="1">
        <v>0</v>
      </c>
      <c r="E1508" s="1">
        <v>0</v>
      </c>
      <c r="F1508" s="1">
        <v>0</v>
      </c>
      <c r="G1508" s="2">
        <f t="shared" si="34"/>
        <v>36610.719400000002</v>
      </c>
      <c r="H1508" s="2">
        <f t="shared" si="35"/>
        <v>0.39999999990686774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1709808.77</v>
      </c>
      <c r="D1509" s="1">
        <v>0</v>
      </c>
      <c r="E1509" s="1">
        <v>0</v>
      </c>
      <c r="F1509" s="1">
        <v>0</v>
      </c>
      <c r="G1509" s="2">
        <f t="shared" si="34"/>
        <v>51294.263099999996</v>
      </c>
      <c r="H1509" s="2">
        <f t="shared" si="35"/>
        <v>0.22999999998137355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7187330.3600000003</v>
      </c>
      <c r="D1510" s="1">
        <v>0</v>
      </c>
      <c r="E1510" s="1">
        <v>0</v>
      </c>
      <c r="F1510" s="1">
        <v>0</v>
      </c>
      <c r="G1510" s="2">
        <f t="shared" si="34"/>
        <v>222807.24116000001</v>
      </c>
      <c r="H1510" s="2">
        <f t="shared" si="35"/>
        <v>0.36000000033527613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1491728.2000000067</v>
      </c>
      <c r="D1517" s="1">
        <v>0</v>
      </c>
      <c r="E1517" s="1">
        <v>0</v>
      </c>
      <c r="F1517" s="1">
        <v>0</v>
      </c>
      <c r="G1517" s="2">
        <f t="shared" si="34"/>
        <v>56685.671600000256</v>
      </c>
      <c r="H1517" s="2">
        <f t="shared" si="35"/>
        <v>0.20000000670552254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103618.56</v>
      </c>
      <c r="D1518" s="1">
        <v>0</v>
      </c>
      <c r="E1518" s="1">
        <v>0</v>
      </c>
      <c r="F1518" s="1">
        <v>0</v>
      </c>
      <c r="G1518" s="2">
        <f t="shared" si="34"/>
        <v>4041.1238399999997</v>
      </c>
      <c r="H1518" s="2">
        <f t="shared" si="35"/>
        <v>0.44000000000232831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57543.509999999995</v>
      </c>
      <c r="D1524" s="1">
        <v>0</v>
      </c>
      <c r="E1524" s="1">
        <v>0</v>
      </c>
      <c r="F1524" s="1">
        <v>0</v>
      </c>
      <c r="G1524" s="2">
        <f t="shared" si="34"/>
        <v>2589.4579499999995</v>
      </c>
      <c r="H1524" s="2">
        <f t="shared" si="35"/>
        <v>0.49000000000523869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57543.509999999995</v>
      </c>
      <c r="D1530" s="1">
        <v>0</v>
      </c>
      <c r="E1530" s="1">
        <v>0</v>
      </c>
      <c r="F1530" s="1">
        <v>0</v>
      </c>
      <c r="G1530" s="2">
        <f t="shared" si="34"/>
        <v>2934.7190099999993</v>
      </c>
      <c r="H1530" s="2">
        <f t="shared" si="35"/>
        <v>0.49000000000523869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47037.58</v>
      </c>
      <c r="D1531" s="1">
        <v>0</v>
      </c>
      <c r="E1531" s="1">
        <v>0</v>
      </c>
      <c r="F1531" s="1">
        <v>0</v>
      </c>
      <c r="G1531" s="2">
        <f t="shared" si="34"/>
        <v>2445.9541599999998</v>
      </c>
      <c r="H1531" s="2">
        <f t="shared" si="35"/>
        <v>0.41999999999825377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1508.77</v>
      </c>
      <c r="D1532" s="1">
        <v>0</v>
      </c>
      <c r="E1532" s="1">
        <v>0</v>
      </c>
      <c r="F1532" s="1">
        <v>0</v>
      </c>
      <c r="G1532" s="2">
        <f t="shared" si="34"/>
        <v>79.96481</v>
      </c>
      <c r="H1532" s="2">
        <f t="shared" si="35"/>
        <v>0.23000000000001819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8686.8799999999992</v>
      </c>
      <c r="D1533" s="1">
        <v>0</v>
      </c>
      <c r="E1533" s="1">
        <v>0</v>
      </c>
      <c r="F1533" s="1">
        <v>0</v>
      </c>
      <c r="G1533" s="2">
        <f t="shared" si="34"/>
        <v>469.09151999999995</v>
      </c>
      <c r="H1533" s="2">
        <f t="shared" si="35"/>
        <v>0.12000000000080036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310.27999999999997</v>
      </c>
      <c r="D1534" s="1">
        <v>0</v>
      </c>
      <c r="E1534" s="1">
        <v>0</v>
      </c>
      <c r="F1534" s="1">
        <v>0</v>
      </c>
      <c r="G1534" s="2">
        <f t="shared" si="34"/>
        <v>17.0654</v>
      </c>
      <c r="H1534" s="2">
        <f t="shared" si="35"/>
        <v>0.27999999999997272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46075.05</v>
      </c>
      <c r="D1565" s="1">
        <v>0</v>
      </c>
      <c r="E1565" s="1">
        <v>0</v>
      </c>
      <c r="F1565" s="1">
        <v>0</v>
      </c>
      <c r="G1565" s="2">
        <f t="shared" si="34"/>
        <v>3962.4542999999999</v>
      </c>
      <c r="H1565" s="2">
        <f t="shared" si="35"/>
        <v>5.0000000002910383E-2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37125</v>
      </c>
      <c r="D1566" s="1">
        <v>0</v>
      </c>
      <c r="E1566" s="1">
        <v>0</v>
      </c>
      <c r="F1566" s="1">
        <v>0</v>
      </c>
      <c r="G1566" s="2">
        <f t="shared" si="34"/>
        <v>3229.875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8950</v>
      </c>
      <c r="D1567" s="1">
        <v>0</v>
      </c>
      <c r="E1567" s="1">
        <v>0</v>
      </c>
      <c r="F1567" s="1">
        <v>0</v>
      </c>
      <c r="G1567" s="2">
        <f t="shared" si="34"/>
        <v>787.59999999999991</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0.05</v>
      </c>
      <c r="D1569" s="1">
        <v>0</v>
      </c>
      <c r="E1569" s="1">
        <v>0</v>
      </c>
      <c r="F1569" s="1">
        <v>0</v>
      </c>
      <c r="G1569" s="2">
        <f t="shared" si="34"/>
        <v>4.4999999999999997E-3</v>
      </c>
      <c r="H1569" s="2">
        <f t="shared" si="35"/>
        <v>0.05</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1388109.6400000001</v>
      </c>
      <c r="D1576" s="1">
        <v>0</v>
      </c>
      <c r="E1576" s="1">
        <v>0</v>
      </c>
      <c r="F1576" s="1">
        <v>0</v>
      </c>
      <c r="G1576" s="2">
        <f t="shared" si="34"/>
        <v>134646.63508000001</v>
      </c>
      <c r="H1576" s="2">
        <f t="shared" si="35"/>
        <v>0.35999999986961484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24762.05</v>
      </c>
      <c r="D1577" s="1">
        <v>0</v>
      </c>
      <c r="E1577" s="1">
        <v>0</v>
      </c>
      <c r="F1577" s="1">
        <v>0</v>
      </c>
      <c r="G1577" s="2">
        <f t="shared" si="34"/>
        <v>2426.6808999999998</v>
      </c>
      <c r="H1577" s="2">
        <f t="shared" si="35"/>
        <v>4.9999999999272404E-2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1239648.3600000001</v>
      </c>
      <c r="D1578" s="1">
        <v>0</v>
      </c>
      <c r="E1578" s="1">
        <v>0</v>
      </c>
      <c r="F1578" s="1">
        <v>0</v>
      </c>
      <c r="G1578" s="2">
        <f t="shared" si="34"/>
        <v>122725.18764000002</v>
      </c>
      <c r="H1578" s="2">
        <f t="shared" si="35"/>
        <v>0.36000000010244548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123699.23</v>
      </c>
      <c r="D1579" s="1">
        <v>0</v>
      </c>
      <c r="E1579" s="1">
        <v>0</v>
      </c>
      <c r="F1579" s="1">
        <v>0</v>
      </c>
      <c r="G1579" s="2">
        <f t="shared" si="34"/>
        <v>12369.923000000001</v>
      </c>
      <c r="H1579" s="2">
        <f t="shared" si="35"/>
        <v>0.22999999999592546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34483</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21659109</v>
      </c>
      <c r="I16" s="172">
        <f>'PR-RAS'!E6</f>
        <v>24488596.890000001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15646889</v>
      </c>
      <c r="I17" s="172">
        <f>'PR-RAS'!E151</f>
        <v>17050887.439999998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2714003</v>
      </c>
      <c r="I18" s="172">
        <f>'PR-RAS'!E645</f>
        <v>3778062.9400000018</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31579752</v>
      </c>
      <c r="I20" s="175">
        <f>BILANCA!E7</f>
        <v>36481082.659999996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6511044</v>
      </c>
      <c r="I21" s="177">
        <f>BILANCA!E68</f>
        <v>7019584.4900000002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2223778</v>
      </c>
      <c r="I22" s="177">
        <f>BILANCA!E176</f>
        <v>1491728.2</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35867018</v>
      </c>
      <c r="I23" s="179">
        <f>BILANCA!E237</f>
        <v>42008938.950000003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3505868</v>
      </c>
      <c r="I24" s="175">
        <f>'RAS-funkcijski'!E5</f>
        <v>4427248.66</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2842817</v>
      </c>
      <c r="I25" s="177">
        <f>'RAS-funkcijski'!E35</f>
        <v>2502477.15</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1518197</v>
      </c>
      <c r="I26" s="177">
        <f>'RAS-funkcijski'!E88</f>
        <v>755759.06</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2130894</v>
      </c>
      <c r="I27" s="177">
        <f>'RAS-funkcijski'!E114</f>
        <v>3917549.94</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20107032</v>
      </c>
      <c r="I28" s="181">
        <f>'RAS-funkcijski'!E141</f>
        <v>23640783.380000003</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2223783.2000000002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1491728.2000000067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103618.56</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1388109.6400000001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5" zoomScaleNormal="100" workbookViewId="0">
      <selection activeCell="E645" sqref="E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21659109</v>
      </c>
      <c r="E6" s="53">
        <f>E7+E44+E50+E82+E106+E124+E133+E139</f>
        <v>24488596.890000001</v>
      </c>
      <c r="F6" s="54">
        <f t="shared" ref="F6:F131" si="0">IF(D6&lt;&gt;0,IF(E6/D6&gt;=100,"&gt;&gt;100",E6/D6*100),"-")</f>
        <v>113.06373170752315</v>
      </c>
    </row>
    <row r="7" spans="1:25" ht="12.75" customHeight="1" x14ac:dyDescent="0.2">
      <c r="A7" s="55">
        <v>61</v>
      </c>
      <c r="B7" s="307" t="s">
        <v>57</v>
      </c>
      <c r="C7" s="52" t="s">
        <v>58</v>
      </c>
      <c r="D7" s="53">
        <f t="shared" ref="D7:E7" si="1">D8+D17+D23+D29+D37+D40</f>
        <v>2571018</v>
      </c>
      <c r="E7" s="53">
        <f t="shared" si="1"/>
        <v>4714070.16</v>
      </c>
      <c r="F7" s="54">
        <f t="shared" si="0"/>
        <v>183.35422622478723</v>
      </c>
    </row>
    <row r="8" spans="1:25" ht="12.75" customHeight="1" x14ac:dyDescent="0.2">
      <c r="A8" s="55">
        <v>611</v>
      </c>
      <c r="B8" s="87" t="s">
        <v>59</v>
      </c>
      <c r="C8" s="52" t="s">
        <v>60</v>
      </c>
      <c r="D8" s="53">
        <f t="shared" ref="D8:E8" si="2">SUM(D9:D14)-D15-D16</f>
        <v>2273802</v>
      </c>
      <c r="E8" s="53">
        <f t="shared" si="2"/>
        <v>3956101.8000000003</v>
      </c>
      <c r="F8" s="54">
        <f t="shared" si="0"/>
        <v>173.98620460356707</v>
      </c>
    </row>
    <row r="9" spans="1:25" ht="12.75" customHeight="1" x14ac:dyDescent="0.2">
      <c r="A9" s="55">
        <v>6111</v>
      </c>
      <c r="B9" s="87" t="s">
        <v>61</v>
      </c>
      <c r="C9" s="52" t="s">
        <v>62</v>
      </c>
      <c r="D9" s="244">
        <v>1773374</v>
      </c>
      <c r="E9" s="244">
        <v>2137350.2999999998</v>
      </c>
      <c r="F9" s="54">
        <f t="shared" si="0"/>
        <v>120.52450864848588</v>
      </c>
    </row>
    <row r="10" spans="1:25" ht="12.75" customHeight="1" x14ac:dyDescent="0.2">
      <c r="A10" s="55">
        <v>6112</v>
      </c>
      <c r="B10" s="87" t="s">
        <v>63</v>
      </c>
      <c r="C10" s="52" t="s">
        <v>64</v>
      </c>
      <c r="D10" s="244">
        <v>496156</v>
      </c>
      <c r="E10" s="244">
        <v>977813.35</v>
      </c>
      <c r="F10" s="54">
        <f t="shared" si="0"/>
        <v>197.07780415836953</v>
      </c>
    </row>
    <row r="11" spans="1:25" ht="12.75" customHeight="1" x14ac:dyDescent="0.2">
      <c r="A11" s="55">
        <v>6113</v>
      </c>
      <c r="B11" s="87" t="s">
        <v>65</v>
      </c>
      <c r="C11" s="52" t="s">
        <v>66</v>
      </c>
      <c r="D11" s="244">
        <v>95873</v>
      </c>
      <c r="E11" s="244">
        <v>110397.16</v>
      </c>
      <c r="F11" s="54">
        <f t="shared" si="0"/>
        <v>115.14937469360508</v>
      </c>
    </row>
    <row r="12" spans="1:25" ht="12.75" customHeight="1" x14ac:dyDescent="0.2">
      <c r="A12" s="55">
        <v>6114</v>
      </c>
      <c r="B12" s="87" t="s">
        <v>67</v>
      </c>
      <c r="C12" s="52" t="s">
        <v>68</v>
      </c>
      <c r="D12" s="244">
        <v>46944</v>
      </c>
      <c r="E12" s="244">
        <v>80790.73</v>
      </c>
      <c r="F12" s="54">
        <f t="shared" si="0"/>
        <v>172.10022580095432</v>
      </c>
    </row>
    <row r="13" spans="1:25" ht="12.75" customHeight="1" x14ac:dyDescent="0.2">
      <c r="A13" s="55">
        <v>6115</v>
      </c>
      <c r="B13" s="87" t="s">
        <v>69</v>
      </c>
      <c r="C13" s="52" t="s">
        <v>70</v>
      </c>
      <c r="D13" s="244">
        <v>731105</v>
      </c>
      <c r="E13" s="244">
        <v>1231420.2</v>
      </c>
      <c r="F13" s="54">
        <f t="shared" si="0"/>
        <v>168.43274221896991</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869650</v>
      </c>
      <c r="E15" s="244">
        <v>581669.93999999994</v>
      </c>
      <c r="F15" s="54">
        <f t="shared" si="0"/>
        <v>66.885521761628226</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274809</v>
      </c>
      <c r="E23" s="53">
        <f t="shared" si="4"/>
        <v>696474.3</v>
      </c>
      <c r="F23" s="54">
        <f t="shared" si="0"/>
        <v>253.43940700632075</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274809</v>
      </c>
      <c r="E27" s="244">
        <v>696474.3</v>
      </c>
      <c r="F27" s="54">
        <f t="shared" si="0"/>
        <v>253.43940700632075</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22407</v>
      </c>
      <c r="E29" s="53">
        <f t="shared" si="5"/>
        <v>61494.06</v>
      </c>
      <c r="F29" s="54">
        <f t="shared" si="0"/>
        <v>274.44129066809478</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22407</v>
      </c>
      <c r="E31" s="244">
        <v>58812.5</v>
      </c>
      <c r="F31" s="54">
        <f t="shared" si="0"/>
        <v>262.47378051501767</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2681.56</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14276476</v>
      </c>
      <c r="E50" s="53">
        <f>E51+E54+E59+E62+E65+E68+E71+E74+E77</f>
        <v>14349473.009999998</v>
      </c>
      <c r="F50" s="54">
        <f t="shared" si="0"/>
        <v>100.51130972377216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7031</v>
      </c>
      <c r="E54" s="53">
        <f t="shared" si="11"/>
        <v>0</v>
      </c>
      <c r="F54" s="54">
        <f t="shared" si="0"/>
        <v>0</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7031</v>
      </c>
      <c r="E58" s="244">
        <v>0</v>
      </c>
      <c r="F58" s="54">
        <f t="shared" si="0"/>
        <v>0</v>
      </c>
    </row>
    <row r="59" spans="1:6" ht="24" x14ac:dyDescent="0.2">
      <c r="A59" s="55">
        <v>633</v>
      </c>
      <c r="B59" s="88" t="s">
        <v>161</v>
      </c>
      <c r="C59" s="52" t="s">
        <v>162</v>
      </c>
      <c r="D59" s="53">
        <f t="shared" ref="D59:E59" si="12">SUM(D60:D61)</f>
        <v>9581748</v>
      </c>
      <c r="E59" s="53">
        <f t="shared" si="12"/>
        <v>10605968.1</v>
      </c>
      <c r="F59" s="54">
        <f t="shared" si="0"/>
        <v>110.68928237311188</v>
      </c>
    </row>
    <row r="60" spans="1:6" ht="24" x14ac:dyDescent="0.2">
      <c r="A60" s="55">
        <v>6331</v>
      </c>
      <c r="B60" s="88" t="s">
        <v>163</v>
      </c>
      <c r="C60" s="52" t="s">
        <v>164</v>
      </c>
      <c r="D60" s="244">
        <v>7489689</v>
      </c>
      <c r="E60" s="244">
        <v>7782475.4199999999</v>
      </c>
      <c r="F60" s="54">
        <f t="shared" si="0"/>
        <v>103.90919329227155</v>
      </c>
    </row>
    <row r="61" spans="1:6" ht="24" x14ac:dyDescent="0.2">
      <c r="A61" s="55">
        <v>6332</v>
      </c>
      <c r="B61" s="88" t="s">
        <v>165</v>
      </c>
      <c r="C61" s="52" t="s">
        <v>166</v>
      </c>
      <c r="D61" s="244">
        <v>2092059</v>
      </c>
      <c r="E61" s="244">
        <v>2823492.68</v>
      </c>
      <c r="F61" s="54">
        <f t="shared" si="0"/>
        <v>134.96238299206667</v>
      </c>
    </row>
    <row r="62" spans="1:6" ht="12.75" customHeight="1" x14ac:dyDescent="0.2">
      <c r="A62" s="55">
        <v>634</v>
      </c>
      <c r="B62" s="87" t="s">
        <v>167</v>
      </c>
      <c r="C62" s="52" t="s">
        <v>168</v>
      </c>
      <c r="D62" s="53">
        <f t="shared" ref="D62:E62" si="13">SUM(D63:D64)</f>
        <v>225487</v>
      </c>
      <c r="E62" s="53">
        <f t="shared" si="13"/>
        <v>195881.2</v>
      </c>
      <c r="F62" s="54">
        <f t="shared" si="0"/>
        <v>86.870285204912051</v>
      </c>
    </row>
    <row r="63" spans="1:6" ht="12.75" customHeight="1" x14ac:dyDescent="0.2">
      <c r="A63" s="55">
        <v>6341</v>
      </c>
      <c r="B63" s="87" t="s">
        <v>169</v>
      </c>
      <c r="C63" s="52" t="s">
        <v>170</v>
      </c>
      <c r="D63" s="244">
        <v>225487</v>
      </c>
      <c r="E63" s="244">
        <v>195881.2</v>
      </c>
      <c r="F63" s="54">
        <f t="shared" si="0"/>
        <v>86.870285204912051</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3540458</v>
      </c>
      <c r="E65" s="53">
        <f t="shared" si="14"/>
        <v>3523623.71</v>
      </c>
      <c r="F65" s="54">
        <f t="shared" si="0"/>
        <v>99.524516602089335</v>
      </c>
    </row>
    <row r="66" spans="1:6" ht="12.75" customHeight="1" x14ac:dyDescent="0.2">
      <c r="A66" s="55">
        <v>6351</v>
      </c>
      <c r="B66" s="87" t="s">
        <v>175</v>
      </c>
      <c r="C66" s="52" t="s">
        <v>176</v>
      </c>
      <c r="D66" s="244">
        <v>3540458</v>
      </c>
      <c r="E66" s="244">
        <v>3523623.71</v>
      </c>
      <c r="F66" s="54">
        <f t="shared" si="0"/>
        <v>99.524516602089335</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8000</v>
      </c>
      <c r="E68" s="53">
        <f t="shared" si="15"/>
        <v>24000</v>
      </c>
      <c r="F68" s="54">
        <f t="shared" si="0"/>
        <v>300</v>
      </c>
    </row>
    <row r="69" spans="1:6" ht="12.75" customHeight="1" x14ac:dyDescent="0.2">
      <c r="A69" s="55" t="s">
        <v>181</v>
      </c>
      <c r="B69" s="87" t="s">
        <v>182</v>
      </c>
      <c r="C69" s="52" t="s">
        <v>181</v>
      </c>
      <c r="D69" s="244">
        <v>8000</v>
      </c>
      <c r="E69" s="244">
        <v>24000</v>
      </c>
      <c r="F69" s="54">
        <f t="shared" si="0"/>
        <v>300</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913752</v>
      </c>
      <c r="E74" s="53">
        <f t="shared" si="17"/>
        <v>0</v>
      </c>
      <c r="F74" s="54">
        <f t="shared" si="0"/>
        <v>0</v>
      </c>
    </row>
    <row r="75" spans="1:6" ht="12.75" customHeight="1" x14ac:dyDescent="0.2">
      <c r="A75" s="55" t="s">
        <v>193</v>
      </c>
      <c r="B75" s="87" t="s">
        <v>194</v>
      </c>
      <c r="C75" s="52" t="s">
        <v>193</v>
      </c>
      <c r="D75" s="244">
        <v>913752</v>
      </c>
      <c r="E75" s="244">
        <v>0</v>
      </c>
      <c r="F75" s="54">
        <f t="shared" si="0"/>
        <v>0</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2661114</v>
      </c>
      <c r="E82" s="53">
        <f t="shared" si="19"/>
        <v>2441781.3000000003</v>
      </c>
      <c r="F82" s="54">
        <f t="shared" si="0"/>
        <v>91.757861557227542</v>
      </c>
    </row>
    <row r="83" spans="1:6" ht="12.75" customHeight="1" x14ac:dyDescent="0.2">
      <c r="A83" s="55">
        <v>641</v>
      </c>
      <c r="B83" s="87" t="s">
        <v>209</v>
      </c>
      <c r="C83" s="52" t="s">
        <v>210</v>
      </c>
      <c r="D83" s="53">
        <f t="shared" ref="D83:E83" si="20">SUM(D84:D90)</f>
        <v>3005</v>
      </c>
      <c r="E83" s="53">
        <f t="shared" si="20"/>
        <v>8800.0400000000009</v>
      </c>
      <c r="F83" s="54">
        <f t="shared" si="0"/>
        <v>292.84658901830289</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3005</v>
      </c>
      <c r="E85" s="244">
        <v>5212.25</v>
      </c>
      <c r="F85" s="54">
        <f t="shared" si="0"/>
        <v>173.45257903494175</v>
      </c>
    </row>
    <row r="86" spans="1:6" ht="12.75" customHeight="1" x14ac:dyDescent="0.2">
      <c r="A86" s="55">
        <v>6414</v>
      </c>
      <c r="B86" s="87" t="s">
        <v>215</v>
      </c>
      <c r="C86" s="52" t="s">
        <v>216</v>
      </c>
      <c r="D86" s="244">
        <v>0</v>
      </c>
      <c r="E86" s="244">
        <v>3587.79</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2658109</v>
      </c>
      <c r="E91" s="53">
        <f t="shared" si="21"/>
        <v>2432981.2600000002</v>
      </c>
      <c r="F91" s="54">
        <f t="shared" si="0"/>
        <v>91.530530162608088</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482426</v>
      </c>
      <c r="E93" s="244">
        <v>334823.44</v>
      </c>
      <c r="F93" s="54">
        <f t="shared" si="0"/>
        <v>69.40410342726139</v>
      </c>
    </row>
    <row r="94" spans="1:6" ht="12.75" customHeight="1" x14ac:dyDescent="0.2">
      <c r="A94" s="55">
        <v>6423</v>
      </c>
      <c r="B94" s="87" t="s">
        <v>231</v>
      </c>
      <c r="C94" s="52" t="s">
        <v>232</v>
      </c>
      <c r="D94" s="244">
        <v>2163685</v>
      </c>
      <c r="E94" s="244">
        <v>2094244.43</v>
      </c>
      <c r="F94" s="54">
        <f t="shared" si="0"/>
        <v>96.790634034066883</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11998</v>
      </c>
      <c r="E97" s="244">
        <v>3913.39</v>
      </c>
      <c r="F97" s="54">
        <f t="shared" si="0"/>
        <v>32.617019503250539</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2079518</v>
      </c>
      <c r="E106" s="53">
        <f t="shared" si="23"/>
        <v>2750115.42</v>
      </c>
      <c r="F106" s="54">
        <f t="shared" si="0"/>
        <v>132.24773336898261</v>
      </c>
    </row>
    <row r="107" spans="1:6" ht="12.75" customHeight="1" x14ac:dyDescent="0.2">
      <c r="A107" s="55">
        <v>651</v>
      </c>
      <c r="B107" s="87" t="s">
        <v>257</v>
      </c>
      <c r="C107" s="52" t="s">
        <v>258</v>
      </c>
      <c r="D107" s="53">
        <f t="shared" ref="D107:E107" si="24">SUM(D108:D111)</f>
        <v>7102</v>
      </c>
      <c r="E107" s="53">
        <f t="shared" si="24"/>
        <v>593.20000000000005</v>
      </c>
      <c r="F107" s="54">
        <f t="shared" si="0"/>
        <v>8.3525767389467767</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50</v>
      </c>
      <c r="E109" s="244">
        <v>0</v>
      </c>
      <c r="F109" s="54">
        <f t="shared" si="0"/>
        <v>0</v>
      </c>
    </row>
    <row r="110" spans="1:6" ht="12.75" customHeight="1" x14ac:dyDescent="0.2">
      <c r="A110" s="55">
        <v>6513</v>
      </c>
      <c r="B110" s="87" t="s">
        <v>263</v>
      </c>
      <c r="C110" s="52" t="s">
        <v>264</v>
      </c>
      <c r="D110" s="244">
        <v>7052</v>
      </c>
      <c r="E110" s="244">
        <v>593.20000000000005</v>
      </c>
      <c r="F110" s="54">
        <f t="shared" si="0"/>
        <v>8.4117980714690876</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842710</v>
      </c>
      <c r="E112" s="53">
        <f t="shared" si="25"/>
        <v>1476088.56</v>
      </c>
      <c r="F112" s="54">
        <f t="shared" si="0"/>
        <v>175.15972991895197</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553515</v>
      </c>
      <c r="E115" s="244">
        <v>1023904.31</v>
      </c>
      <c r="F115" s="54">
        <f t="shared" si="0"/>
        <v>184.98221547744868</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289195</v>
      </c>
      <c r="E117" s="244">
        <v>452184.25</v>
      </c>
      <c r="F117" s="54">
        <f t="shared" si="0"/>
        <v>156.35963623160842</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1229706</v>
      </c>
      <c r="E120" s="53">
        <f t="shared" si="26"/>
        <v>1273433.6599999999</v>
      </c>
      <c r="F120" s="54">
        <f t="shared" si="0"/>
        <v>103.55594426635308</v>
      </c>
    </row>
    <row r="121" spans="1:6" ht="12.75" customHeight="1" x14ac:dyDescent="0.2">
      <c r="A121" s="55">
        <v>6531</v>
      </c>
      <c r="B121" s="87" t="s">
        <v>285</v>
      </c>
      <c r="C121" s="52" t="s">
        <v>286</v>
      </c>
      <c r="D121" s="244">
        <v>16340</v>
      </c>
      <c r="E121" s="244">
        <v>5252.53</v>
      </c>
      <c r="F121" s="54">
        <f t="shared" si="0"/>
        <v>32.145226438188494</v>
      </c>
    </row>
    <row r="122" spans="1:6" ht="12.75" customHeight="1" x14ac:dyDescent="0.2">
      <c r="A122" s="55">
        <v>6532</v>
      </c>
      <c r="B122" s="87" t="s">
        <v>287</v>
      </c>
      <c r="C122" s="52" t="s">
        <v>288</v>
      </c>
      <c r="D122" s="244">
        <v>1213366</v>
      </c>
      <c r="E122" s="244">
        <v>1268181.1299999999</v>
      </c>
      <c r="F122" s="54">
        <f t="shared" si="0"/>
        <v>104.51760886657446</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70983</v>
      </c>
      <c r="E124" s="53">
        <f t="shared" si="27"/>
        <v>233157</v>
      </c>
      <c r="F124" s="54">
        <f t="shared" si="0"/>
        <v>328.4687883014243</v>
      </c>
    </row>
    <row r="125" spans="1:6" ht="12.75" customHeight="1" x14ac:dyDescent="0.2">
      <c r="A125" s="55">
        <v>661</v>
      </c>
      <c r="B125" s="88" t="s">
        <v>293</v>
      </c>
      <c r="C125" s="52" t="s">
        <v>294</v>
      </c>
      <c r="D125" s="53">
        <f t="shared" ref="D125:E125" si="28">SUM(D126:D127)</f>
        <v>39983</v>
      </c>
      <c r="E125" s="53">
        <f t="shared" si="28"/>
        <v>233157</v>
      </c>
      <c r="F125" s="54">
        <f t="shared" si="0"/>
        <v>583.14033464222291</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39983</v>
      </c>
      <c r="E127" s="244">
        <v>233157</v>
      </c>
      <c r="F127" s="54">
        <f t="shared" si="0"/>
        <v>583.14033464222291</v>
      </c>
    </row>
    <row r="128" spans="1:6" ht="24" x14ac:dyDescent="0.2">
      <c r="A128" s="55">
        <v>663</v>
      </c>
      <c r="B128" s="233" t="s">
        <v>299</v>
      </c>
      <c r="C128" s="52" t="s">
        <v>300</v>
      </c>
      <c r="D128" s="53">
        <f t="shared" ref="D128:E128" si="29">SUM(D129:D132)</f>
        <v>31000</v>
      </c>
      <c r="E128" s="53">
        <f t="shared" si="29"/>
        <v>0</v>
      </c>
      <c r="F128" s="54">
        <f t="shared" si="0"/>
        <v>0</v>
      </c>
    </row>
    <row r="129" spans="1:6" ht="12.75" customHeight="1" x14ac:dyDescent="0.2">
      <c r="A129" s="55">
        <v>6631</v>
      </c>
      <c r="B129" s="88" t="s">
        <v>301</v>
      </c>
      <c r="C129" s="52" t="s">
        <v>302</v>
      </c>
      <c r="D129" s="244">
        <v>6000</v>
      </c>
      <c r="E129" s="244">
        <v>0</v>
      </c>
      <c r="F129" s="54">
        <f t="shared" si="0"/>
        <v>0</v>
      </c>
    </row>
    <row r="130" spans="1:6" ht="12.75" customHeight="1" x14ac:dyDescent="0.2">
      <c r="A130" s="55">
        <v>6632</v>
      </c>
      <c r="B130" s="234" t="s">
        <v>303</v>
      </c>
      <c r="C130" s="52" t="s">
        <v>304</v>
      </c>
      <c r="D130" s="244">
        <v>25000</v>
      </c>
      <c r="E130" s="244">
        <v>0</v>
      </c>
      <c r="F130" s="54">
        <f t="shared" si="0"/>
        <v>0</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15646889</v>
      </c>
      <c r="E151" s="53">
        <f t="shared" si="35"/>
        <v>17050887.439999998</v>
      </c>
      <c r="F151" s="54">
        <f t="shared" si="31"/>
        <v>108.97301974852635</v>
      </c>
    </row>
    <row r="152" spans="1:6" ht="12.75" customHeight="1" x14ac:dyDescent="0.2">
      <c r="A152" s="55">
        <v>31</v>
      </c>
      <c r="B152" s="87" t="s">
        <v>346</v>
      </c>
      <c r="C152" s="52" t="s">
        <v>347</v>
      </c>
      <c r="D152" s="53">
        <f t="shared" ref="D152:E152" si="36">D153+D158+D159</f>
        <v>7641695</v>
      </c>
      <c r="E152" s="53">
        <f t="shared" si="36"/>
        <v>6917916.7800000003</v>
      </c>
      <c r="F152" s="54">
        <f t="shared" si="31"/>
        <v>90.528564408812457</v>
      </c>
    </row>
    <row r="153" spans="1:6" ht="12.75" customHeight="1" x14ac:dyDescent="0.2">
      <c r="A153" s="55">
        <v>311</v>
      </c>
      <c r="B153" s="87" t="s">
        <v>348</v>
      </c>
      <c r="C153" s="52" t="s">
        <v>349</v>
      </c>
      <c r="D153" s="53">
        <f t="shared" ref="D153:E153" si="37">SUM(D154:D157)</f>
        <v>6005115</v>
      </c>
      <c r="E153" s="53">
        <f t="shared" si="37"/>
        <v>5430704.7800000003</v>
      </c>
      <c r="F153" s="54">
        <f t="shared" si="31"/>
        <v>90.434650793531858</v>
      </c>
    </row>
    <row r="154" spans="1:6" ht="12.75" customHeight="1" x14ac:dyDescent="0.2">
      <c r="A154" s="55">
        <v>3111</v>
      </c>
      <c r="B154" s="87" t="s">
        <v>350</v>
      </c>
      <c r="C154" s="52" t="s">
        <v>351</v>
      </c>
      <c r="D154" s="244">
        <v>5984509</v>
      </c>
      <c r="E154" s="244">
        <v>5376959.8600000003</v>
      </c>
      <c r="F154" s="54">
        <f t="shared" si="31"/>
        <v>89.8479701509347</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20606</v>
      </c>
      <c r="E156" s="244">
        <v>53744.92</v>
      </c>
      <c r="F156" s="54">
        <f t="shared" si="31"/>
        <v>260.82170241677176</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415052</v>
      </c>
      <c r="E158" s="244">
        <v>366351.03</v>
      </c>
      <c r="F158" s="54">
        <f t="shared" si="31"/>
        <v>88.266296753177926</v>
      </c>
    </row>
    <row r="159" spans="1:6" ht="12.75" customHeight="1" x14ac:dyDescent="0.2">
      <c r="A159" s="55">
        <v>313</v>
      </c>
      <c r="B159" s="87" t="s">
        <v>360</v>
      </c>
      <c r="C159" s="52" t="s">
        <v>361</v>
      </c>
      <c r="D159" s="53">
        <f t="shared" ref="D159:E159" si="38">SUM(D160:D162)</f>
        <v>1221528</v>
      </c>
      <c r="E159" s="53">
        <f t="shared" si="38"/>
        <v>1120860.97</v>
      </c>
      <c r="F159" s="54">
        <f t="shared" si="31"/>
        <v>91.758925706164746</v>
      </c>
    </row>
    <row r="160" spans="1:6" ht="12.75" customHeight="1" x14ac:dyDescent="0.2">
      <c r="A160" s="55">
        <v>3131</v>
      </c>
      <c r="B160" s="87" t="s">
        <v>139</v>
      </c>
      <c r="C160" s="52" t="s">
        <v>362</v>
      </c>
      <c r="D160" s="244">
        <v>210212</v>
      </c>
      <c r="E160" s="244">
        <v>214896.48</v>
      </c>
      <c r="F160" s="54">
        <f t="shared" si="31"/>
        <v>102.22845508343958</v>
      </c>
    </row>
    <row r="161" spans="1:6" ht="12.75" customHeight="1" x14ac:dyDescent="0.2">
      <c r="A161" s="55">
        <v>3132</v>
      </c>
      <c r="B161" s="87" t="s">
        <v>363</v>
      </c>
      <c r="C161" s="52" t="s">
        <v>364</v>
      </c>
      <c r="D161" s="244">
        <v>1011316</v>
      </c>
      <c r="E161" s="244">
        <v>905964.49</v>
      </c>
      <c r="F161" s="54">
        <f t="shared" si="31"/>
        <v>89.582730818062799</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5205504</v>
      </c>
      <c r="E163" s="53">
        <f t="shared" si="39"/>
        <v>6465814.4000000004</v>
      </c>
      <c r="F163" s="54">
        <f t="shared" si="31"/>
        <v>124.21111193075637</v>
      </c>
    </row>
    <row r="164" spans="1:6" ht="12.75" customHeight="1" x14ac:dyDescent="0.2">
      <c r="A164" s="55">
        <v>321</v>
      </c>
      <c r="B164" s="87" t="s">
        <v>369</v>
      </c>
      <c r="C164" s="52" t="s">
        <v>370</v>
      </c>
      <c r="D164" s="53">
        <f t="shared" ref="D164:E164" si="40">SUM(D165:D168)</f>
        <v>254347</v>
      </c>
      <c r="E164" s="53">
        <f t="shared" si="40"/>
        <v>247319.08000000002</v>
      </c>
      <c r="F164" s="54">
        <f t="shared" si="31"/>
        <v>97.236877179601095</v>
      </c>
    </row>
    <row r="165" spans="1:6" ht="12.75" customHeight="1" x14ac:dyDescent="0.2">
      <c r="A165" s="55">
        <v>3211</v>
      </c>
      <c r="B165" s="87" t="s">
        <v>371</v>
      </c>
      <c r="C165" s="52" t="s">
        <v>372</v>
      </c>
      <c r="D165" s="244">
        <v>2810</v>
      </c>
      <c r="E165" s="244">
        <v>7476</v>
      </c>
      <c r="F165" s="54">
        <f t="shared" si="31"/>
        <v>266.04982206405691</v>
      </c>
    </row>
    <row r="166" spans="1:6" ht="12.75" customHeight="1" x14ac:dyDescent="0.2">
      <c r="A166" s="55">
        <v>3212</v>
      </c>
      <c r="B166" s="87" t="s">
        <v>373</v>
      </c>
      <c r="C166" s="52" t="s">
        <v>374</v>
      </c>
      <c r="D166" s="244">
        <v>214537</v>
      </c>
      <c r="E166" s="244">
        <v>225589.72</v>
      </c>
      <c r="F166" s="54">
        <f t="shared" si="31"/>
        <v>105.15189454499689</v>
      </c>
    </row>
    <row r="167" spans="1:6" ht="12.75" customHeight="1" x14ac:dyDescent="0.2">
      <c r="A167" s="55">
        <v>3213</v>
      </c>
      <c r="B167" s="87" t="s">
        <v>375</v>
      </c>
      <c r="C167" s="52" t="s">
        <v>376</v>
      </c>
      <c r="D167" s="244">
        <v>37000</v>
      </c>
      <c r="E167" s="244">
        <v>14253.36</v>
      </c>
      <c r="F167" s="54">
        <f t="shared" si="31"/>
        <v>38.522594594594594</v>
      </c>
    </row>
    <row r="168" spans="1:6" ht="12.75" customHeight="1" x14ac:dyDescent="0.2">
      <c r="A168" s="55">
        <v>3214</v>
      </c>
      <c r="B168" s="87" t="s">
        <v>377</v>
      </c>
      <c r="C168" s="52" t="s">
        <v>378</v>
      </c>
      <c r="D168" s="244">
        <v>0</v>
      </c>
      <c r="E168" s="244">
        <v>0</v>
      </c>
      <c r="F168" s="54" t="str">
        <f t="shared" si="31"/>
        <v>-</v>
      </c>
    </row>
    <row r="169" spans="1:6" ht="12.75" customHeight="1" x14ac:dyDescent="0.2">
      <c r="A169" s="55">
        <v>322</v>
      </c>
      <c r="B169" s="87" t="s">
        <v>379</v>
      </c>
      <c r="C169" s="52" t="s">
        <v>380</v>
      </c>
      <c r="D169" s="53">
        <f t="shared" ref="D169:E169" si="41">SUM(D170:D176)</f>
        <v>1307514</v>
      </c>
      <c r="E169" s="53">
        <f t="shared" si="41"/>
        <v>2141966</v>
      </c>
      <c r="F169" s="54">
        <f t="shared" si="31"/>
        <v>163.81973730300402</v>
      </c>
    </row>
    <row r="170" spans="1:6" ht="12.75" customHeight="1" x14ac:dyDescent="0.2">
      <c r="A170" s="55">
        <v>3221</v>
      </c>
      <c r="B170" s="87" t="s">
        <v>381</v>
      </c>
      <c r="C170" s="52" t="s">
        <v>382</v>
      </c>
      <c r="D170" s="244">
        <v>68590</v>
      </c>
      <c r="E170" s="244">
        <v>83572.98</v>
      </c>
      <c r="F170" s="54">
        <f t="shared" si="31"/>
        <v>121.84426301210087</v>
      </c>
    </row>
    <row r="171" spans="1:6" ht="12.75" customHeight="1" x14ac:dyDescent="0.2">
      <c r="A171" s="55">
        <v>3222</v>
      </c>
      <c r="B171" s="87" t="s">
        <v>383</v>
      </c>
      <c r="C171" s="52" t="s">
        <v>384</v>
      </c>
      <c r="D171" s="244">
        <v>70480</v>
      </c>
      <c r="E171" s="244">
        <v>88093.67</v>
      </c>
      <c r="F171" s="54">
        <f t="shared" si="31"/>
        <v>124.99101872871736</v>
      </c>
    </row>
    <row r="172" spans="1:6" ht="12.75" customHeight="1" x14ac:dyDescent="0.2">
      <c r="A172" s="55">
        <v>3223</v>
      </c>
      <c r="B172" s="87" t="s">
        <v>385</v>
      </c>
      <c r="C172" s="52" t="s">
        <v>386</v>
      </c>
      <c r="D172" s="244">
        <v>1019861</v>
      </c>
      <c r="E172" s="244">
        <v>1786668.26</v>
      </c>
      <c r="F172" s="54">
        <f t="shared" si="31"/>
        <v>175.18742848290111</v>
      </c>
    </row>
    <row r="173" spans="1:6" ht="12.75" customHeight="1" x14ac:dyDescent="0.2">
      <c r="A173" s="55">
        <v>3224</v>
      </c>
      <c r="B173" s="87" t="s">
        <v>387</v>
      </c>
      <c r="C173" s="52" t="s">
        <v>388</v>
      </c>
      <c r="D173" s="244">
        <v>31963</v>
      </c>
      <c r="E173" s="244">
        <v>30581.919999999998</v>
      </c>
      <c r="F173" s="54">
        <f t="shared" si="31"/>
        <v>95.679128992898029</v>
      </c>
    </row>
    <row r="174" spans="1:6" ht="12.75" customHeight="1" x14ac:dyDescent="0.2">
      <c r="A174" s="55">
        <v>3225</v>
      </c>
      <c r="B174" s="87" t="s">
        <v>389</v>
      </c>
      <c r="C174" s="52" t="s">
        <v>390</v>
      </c>
      <c r="D174" s="244">
        <v>22640</v>
      </c>
      <c r="E174" s="244">
        <v>15252.49</v>
      </c>
      <c r="F174" s="54">
        <f t="shared" si="31"/>
        <v>67.369655477031799</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93980</v>
      </c>
      <c r="E176" s="244">
        <v>137796.68</v>
      </c>
      <c r="F176" s="54">
        <f t="shared" si="31"/>
        <v>146.62340923600766</v>
      </c>
    </row>
    <row r="177" spans="1:6" ht="12.75" customHeight="1" x14ac:dyDescent="0.2">
      <c r="A177" s="55">
        <v>323</v>
      </c>
      <c r="B177" s="87" t="s">
        <v>395</v>
      </c>
      <c r="C177" s="52" t="s">
        <v>396</v>
      </c>
      <c r="D177" s="53">
        <f t="shared" ref="D177:E177" si="42">SUM(D178:D186)</f>
        <v>3117991</v>
      </c>
      <c r="E177" s="53">
        <f t="shared" si="42"/>
        <v>3639431.58</v>
      </c>
      <c r="F177" s="54">
        <f t="shared" si="31"/>
        <v>116.72360760502517</v>
      </c>
    </row>
    <row r="178" spans="1:6" ht="12.75" customHeight="1" x14ac:dyDescent="0.2">
      <c r="A178" s="55">
        <v>3231</v>
      </c>
      <c r="B178" s="87" t="s">
        <v>397</v>
      </c>
      <c r="C178" s="52" t="s">
        <v>398</v>
      </c>
      <c r="D178" s="244">
        <v>195630</v>
      </c>
      <c r="E178" s="244">
        <v>199146.84</v>
      </c>
      <c r="F178" s="54">
        <f t="shared" si="31"/>
        <v>101.79769973930379</v>
      </c>
    </row>
    <row r="179" spans="1:6" ht="12.75" customHeight="1" x14ac:dyDescent="0.2">
      <c r="A179" s="55">
        <v>3232</v>
      </c>
      <c r="B179" s="87" t="s">
        <v>399</v>
      </c>
      <c r="C179" s="52" t="s">
        <v>400</v>
      </c>
      <c r="D179" s="244">
        <v>2221043</v>
      </c>
      <c r="E179" s="244">
        <v>2546505.2999999998</v>
      </c>
      <c r="F179" s="54">
        <f t="shared" si="31"/>
        <v>114.65357942192023</v>
      </c>
    </row>
    <row r="180" spans="1:6" ht="12.75" customHeight="1" x14ac:dyDescent="0.2">
      <c r="A180" s="55">
        <v>3233</v>
      </c>
      <c r="B180" s="87" t="s">
        <v>401</v>
      </c>
      <c r="C180" s="52" t="s">
        <v>402</v>
      </c>
      <c r="D180" s="244">
        <v>40640</v>
      </c>
      <c r="E180" s="244">
        <v>48985.67</v>
      </c>
      <c r="F180" s="54">
        <f t="shared" si="31"/>
        <v>120.53560531496063</v>
      </c>
    </row>
    <row r="181" spans="1:6" ht="12.75" customHeight="1" x14ac:dyDescent="0.2">
      <c r="A181" s="55">
        <v>3234</v>
      </c>
      <c r="B181" s="87" t="s">
        <v>403</v>
      </c>
      <c r="C181" s="52" t="s">
        <v>404</v>
      </c>
      <c r="D181" s="244">
        <v>93019</v>
      </c>
      <c r="E181" s="244">
        <v>134030.85</v>
      </c>
      <c r="F181" s="54">
        <f t="shared" si="31"/>
        <v>144.08975585633044</v>
      </c>
    </row>
    <row r="182" spans="1:6" ht="12.75" customHeight="1" x14ac:dyDescent="0.2">
      <c r="A182" s="55">
        <v>3235</v>
      </c>
      <c r="B182" s="87" t="s">
        <v>405</v>
      </c>
      <c r="C182" s="52" t="s">
        <v>406</v>
      </c>
      <c r="D182" s="244">
        <v>15583</v>
      </c>
      <c r="E182" s="244">
        <v>16265.14</v>
      </c>
      <c r="F182" s="54">
        <f t="shared" si="31"/>
        <v>104.37746261952128</v>
      </c>
    </row>
    <row r="183" spans="1:6" ht="12.75" customHeight="1" x14ac:dyDescent="0.2">
      <c r="A183" s="55">
        <v>3236</v>
      </c>
      <c r="B183" s="87" t="s">
        <v>407</v>
      </c>
      <c r="C183" s="52" t="s">
        <v>408</v>
      </c>
      <c r="D183" s="244">
        <v>114652</v>
      </c>
      <c r="E183" s="244">
        <v>70924</v>
      </c>
      <c r="F183" s="54">
        <f t="shared" si="31"/>
        <v>61.860237937410602</v>
      </c>
    </row>
    <row r="184" spans="1:6" ht="12.75" customHeight="1" x14ac:dyDescent="0.2">
      <c r="A184" s="55">
        <v>3237</v>
      </c>
      <c r="B184" s="87" t="s">
        <v>409</v>
      </c>
      <c r="C184" s="52" t="s">
        <v>410</v>
      </c>
      <c r="D184" s="244">
        <v>166484</v>
      </c>
      <c r="E184" s="244">
        <v>250123.63</v>
      </c>
      <c r="F184" s="54">
        <f t="shared" si="31"/>
        <v>150.23883976838616</v>
      </c>
    </row>
    <row r="185" spans="1:6" ht="12.75" customHeight="1" x14ac:dyDescent="0.2">
      <c r="A185" s="55">
        <v>3238</v>
      </c>
      <c r="B185" s="87" t="s">
        <v>411</v>
      </c>
      <c r="C185" s="52" t="s">
        <v>412</v>
      </c>
      <c r="D185" s="244">
        <v>123504</v>
      </c>
      <c r="E185" s="244">
        <v>194675.99</v>
      </c>
      <c r="F185" s="54">
        <f t="shared" si="31"/>
        <v>157.62727522995206</v>
      </c>
    </row>
    <row r="186" spans="1:6" ht="12.75" customHeight="1" x14ac:dyDescent="0.2">
      <c r="A186" s="55">
        <v>3239</v>
      </c>
      <c r="B186" s="87" t="s">
        <v>413</v>
      </c>
      <c r="C186" s="52" t="s">
        <v>414</v>
      </c>
      <c r="D186" s="244">
        <v>147436</v>
      </c>
      <c r="E186" s="244">
        <v>178774.16</v>
      </c>
      <c r="F186" s="54">
        <f t="shared" si="31"/>
        <v>121.25543286578583</v>
      </c>
    </row>
    <row r="187" spans="1:6" ht="12.75" customHeight="1" x14ac:dyDescent="0.2">
      <c r="A187" s="55">
        <v>324</v>
      </c>
      <c r="B187" s="87" t="s">
        <v>415</v>
      </c>
      <c r="C187" s="52" t="s">
        <v>416</v>
      </c>
      <c r="D187" s="244">
        <v>3908</v>
      </c>
      <c r="E187" s="244">
        <v>888</v>
      </c>
      <c r="F187" s="54">
        <f t="shared" si="31"/>
        <v>22.722620266120778</v>
      </c>
    </row>
    <row r="188" spans="1:6" ht="12.75" customHeight="1" x14ac:dyDescent="0.2">
      <c r="A188" s="55">
        <v>329</v>
      </c>
      <c r="B188" s="87" t="s">
        <v>417</v>
      </c>
      <c r="C188" s="52" t="s">
        <v>418</v>
      </c>
      <c r="D188" s="53">
        <f t="shared" ref="D188:E188" si="43">SUM(D189:D195)</f>
        <v>521744</v>
      </c>
      <c r="E188" s="53">
        <f t="shared" si="43"/>
        <v>436209.74000000005</v>
      </c>
      <c r="F188" s="54">
        <f t="shared" si="31"/>
        <v>83.606086509859239</v>
      </c>
    </row>
    <row r="189" spans="1:6" ht="12.75" customHeight="1" x14ac:dyDescent="0.2">
      <c r="A189" s="55">
        <v>3291</v>
      </c>
      <c r="B189" s="234" t="s">
        <v>419</v>
      </c>
      <c r="C189" s="52" t="s">
        <v>420</v>
      </c>
      <c r="D189" s="244">
        <v>280556</v>
      </c>
      <c r="E189" s="244">
        <v>149529.13</v>
      </c>
      <c r="F189" s="54">
        <f t="shared" si="31"/>
        <v>53.297427251600396</v>
      </c>
    </row>
    <row r="190" spans="1:6" ht="12.75" customHeight="1" x14ac:dyDescent="0.2">
      <c r="A190" s="55">
        <v>3292</v>
      </c>
      <c r="B190" s="87" t="s">
        <v>421</v>
      </c>
      <c r="C190" s="52" t="s">
        <v>422</v>
      </c>
      <c r="D190" s="244">
        <v>49970</v>
      </c>
      <c r="E190" s="244">
        <v>49890.879999999997</v>
      </c>
      <c r="F190" s="54">
        <f t="shared" si="31"/>
        <v>99.841664998999391</v>
      </c>
    </row>
    <row r="191" spans="1:6" ht="12.75" customHeight="1" x14ac:dyDescent="0.2">
      <c r="A191" s="55">
        <v>3293</v>
      </c>
      <c r="B191" s="87" t="s">
        <v>423</v>
      </c>
      <c r="C191" s="52" t="s">
        <v>424</v>
      </c>
      <c r="D191" s="244">
        <v>69045</v>
      </c>
      <c r="E191" s="244">
        <v>104300.4</v>
      </c>
      <c r="F191" s="54">
        <f t="shared" si="31"/>
        <v>151.0614816424071</v>
      </c>
    </row>
    <row r="192" spans="1:6" ht="12.75" customHeight="1" x14ac:dyDescent="0.2">
      <c r="A192" s="55">
        <v>3294</v>
      </c>
      <c r="B192" s="87" t="s">
        <v>425</v>
      </c>
      <c r="C192" s="52" t="s">
        <v>426</v>
      </c>
      <c r="D192" s="244">
        <v>24855</v>
      </c>
      <c r="E192" s="244">
        <v>24855</v>
      </c>
      <c r="F192" s="54">
        <f t="shared" si="31"/>
        <v>100</v>
      </c>
    </row>
    <row r="193" spans="1:6" ht="12.75" customHeight="1" x14ac:dyDescent="0.2">
      <c r="A193" s="55">
        <v>3295</v>
      </c>
      <c r="B193" s="87" t="s">
        <v>427</v>
      </c>
      <c r="C193" s="52" t="s">
        <v>428</v>
      </c>
      <c r="D193" s="244">
        <v>68797</v>
      </c>
      <c r="E193" s="244">
        <v>64982.91</v>
      </c>
      <c r="F193" s="54">
        <f t="shared" si="31"/>
        <v>94.45602279169151</v>
      </c>
    </row>
    <row r="194" spans="1:6" ht="12.75" customHeight="1" x14ac:dyDescent="0.2">
      <c r="A194" s="55" t="s">
        <v>429</v>
      </c>
      <c r="B194" s="87" t="s">
        <v>430</v>
      </c>
      <c r="C194" s="52" t="s">
        <v>429</v>
      </c>
      <c r="D194" s="244">
        <v>7052</v>
      </c>
      <c r="E194" s="244">
        <v>0</v>
      </c>
      <c r="F194" s="54">
        <f t="shared" si="31"/>
        <v>0</v>
      </c>
    </row>
    <row r="195" spans="1:6" ht="12.75" customHeight="1" x14ac:dyDescent="0.2">
      <c r="A195" s="55">
        <v>3299</v>
      </c>
      <c r="B195" s="87" t="s">
        <v>431</v>
      </c>
      <c r="C195" s="52" t="s">
        <v>432</v>
      </c>
      <c r="D195" s="244">
        <v>21469</v>
      </c>
      <c r="E195" s="244">
        <v>42651.42</v>
      </c>
      <c r="F195" s="54">
        <f t="shared" si="31"/>
        <v>198.66514509292469</v>
      </c>
    </row>
    <row r="196" spans="1:6" ht="12.75" customHeight="1" x14ac:dyDescent="0.2">
      <c r="A196" s="55">
        <v>34</v>
      </c>
      <c r="B196" s="234" t="s">
        <v>433</v>
      </c>
      <c r="C196" s="52" t="s">
        <v>434</v>
      </c>
      <c r="D196" s="53">
        <f t="shared" ref="D196:E196" si="44">D197+D202+D210</f>
        <v>37594</v>
      </c>
      <c r="E196" s="53">
        <f t="shared" si="44"/>
        <v>39624.51</v>
      </c>
      <c r="F196" s="54">
        <f t="shared" si="31"/>
        <v>105.40115443953823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37594</v>
      </c>
      <c r="E210" s="53">
        <f t="shared" si="47"/>
        <v>39624.51</v>
      </c>
      <c r="F210" s="54">
        <f t="shared" si="31"/>
        <v>105.40115443953823</v>
      </c>
    </row>
    <row r="211" spans="1:6" ht="12.75" customHeight="1" x14ac:dyDescent="0.2">
      <c r="A211" s="55">
        <v>3431</v>
      </c>
      <c r="B211" s="234" t="s">
        <v>463</v>
      </c>
      <c r="C211" s="52" t="s">
        <v>464</v>
      </c>
      <c r="D211" s="244">
        <v>36190</v>
      </c>
      <c r="E211" s="244">
        <v>38273.410000000003</v>
      </c>
      <c r="F211" s="54">
        <f t="shared" si="31"/>
        <v>105.75686653771761</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1404</v>
      </c>
      <c r="E213" s="244">
        <v>1351.1</v>
      </c>
      <c r="F213" s="54">
        <f t="shared" si="31"/>
        <v>96.232193732193721</v>
      </c>
    </row>
    <row r="214" spans="1:6" ht="12.75" customHeight="1" x14ac:dyDescent="0.2">
      <c r="A214" s="55">
        <v>3434</v>
      </c>
      <c r="B214" s="87" t="s">
        <v>469</v>
      </c>
      <c r="C214" s="52" t="s">
        <v>470</v>
      </c>
      <c r="D214" s="244">
        <v>0</v>
      </c>
      <c r="E214" s="244">
        <v>0</v>
      </c>
      <c r="F214" s="54" t="str">
        <f t="shared" si="31"/>
        <v>-</v>
      </c>
    </row>
    <row r="215" spans="1:6" ht="12.75" customHeight="1" x14ac:dyDescent="0.2">
      <c r="A215" s="55">
        <v>35</v>
      </c>
      <c r="B215" s="87" t="s">
        <v>471</v>
      </c>
      <c r="C215" s="52" t="s">
        <v>472</v>
      </c>
      <c r="D215" s="53">
        <f t="shared" ref="D215:E215" si="48">D216+D219+D223</f>
        <v>206502</v>
      </c>
      <c r="E215" s="53">
        <f t="shared" si="48"/>
        <v>409060.63</v>
      </c>
      <c r="F215" s="54">
        <f t="shared" si="31"/>
        <v>198.09039621892282</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206502</v>
      </c>
      <c r="E219" s="53">
        <f t="shared" si="50"/>
        <v>409060.63</v>
      </c>
      <c r="F219" s="54">
        <f t="shared" si="31"/>
        <v>198.09039621892282</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162260</v>
      </c>
      <c r="E221" s="244">
        <v>369960.63</v>
      </c>
      <c r="F221" s="54">
        <f t="shared" si="31"/>
        <v>228.00482558856157</v>
      </c>
    </row>
    <row r="222" spans="1:6" ht="12.75" customHeight="1" x14ac:dyDescent="0.2">
      <c r="A222" s="55">
        <v>3523</v>
      </c>
      <c r="B222" s="87" t="s">
        <v>485</v>
      </c>
      <c r="C222" s="52" t="s">
        <v>486</v>
      </c>
      <c r="D222" s="244">
        <v>44242</v>
      </c>
      <c r="E222" s="244">
        <v>39100</v>
      </c>
      <c r="F222" s="54">
        <f t="shared" si="31"/>
        <v>88.377559784819866</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123027</v>
      </c>
      <c r="E224" s="53">
        <f t="shared" si="51"/>
        <v>22950</v>
      </c>
      <c r="F224" s="54">
        <f t="shared" ref="F224:F235" si="52">IF(D224&lt;&gt;0,IF(E224/D224&gt;=100,"&gt;&gt;100",E224/D224*100),"-")</f>
        <v>18.654441707917773</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123027</v>
      </c>
      <c r="E231" s="53">
        <f t="shared" si="55"/>
        <v>0</v>
      </c>
      <c r="F231" s="54">
        <f t="shared" si="52"/>
        <v>0</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123027</v>
      </c>
      <c r="E233" s="244">
        <v>0</v>
      </c>
      <c r="F233" s="54">
        <f t="shared" si="52"/>
        <v>0</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22950</v>
      </c>
      <c r="F236" s="54" t="str">
        <f t="shared" ref="F236:F239" si="57">IF(D236&lt;&gt;0,IF(E236/D236&gt;=100,"&gt;&gt;100",E236/D236*100),"-")</f>
        <v>-</v>
      </c>
    </row>
    <row r="237" spans="1:6" ht="12.75" customHeight="1" x14ac:dyDescent="0.2">
      <c r="A237" s="55" t="s">
        <v>515</v>
      </c>
      <c r="B237" s="87" t="s">
        <v>516</v>
      </c>
      <c r="C237" s="52" t="s">
        <v>515</v>
      </c>
      <c r="D237" s="244">
        <v>0</v>
      </c>
      <c r="E237" s="244">
        <v>7800</v>
      </c>
      <c r="F237" s="54" t="str">
        <f t="shared" si="57"/>
        <v>-</v>
      </c>
    </row>
    <row r="238" spans="1:6" ht="12.75" customHeight="1" x14ac:dyDescent="0.2">
      <c r="A238" s="55" t="s">
        <v>517</v>
      </c>
      <c r="B238" s="87" t="s">
        <v>518</v>
      </c>
      <c r="C238" s="52" t="s">
        <v>517</v>
      </c>
      <c r="D238" s="244">
        <v>0</v>
      </c>
      <c r="E238" s="244">
        <v>15150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813451</v>
      </c>
      <c r="E252" s="53">
        <f t="shared" si="63"/>
        <v>816539.7</v>
      </c>
      <c r="F252" s="54">
        <f t="shared" ref="F252:F258" si="64">IF(D252&lt;&gt;0,IF(E252/D252&gt;=100,"&gt;&gt;100",E252/D252*100),"-")</f>
        <v>100.37970326424086</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813451</v>
      </c>
      <c r="E259" s="53">
        <f t="shared" si="66"/>
        <v>816539.7</v>
      </c>
      <c r="F259" s="54">
        <f t="shared" ref="F259:F262" si="67">IF(D259&lt;&gt;0,IF(E259/D259&gt;=100,"&gt;&gt;100",E259/D259*100),"-")</f>
        <v>100.37970326424086</v>
      </c>
    </row>
    <row r="260" spans="1:6" ht="12.75" customHeight="1" x14ac:dyDescent="0.2">
      <c r="A260" s="55">
        <v>3721</v>
      </c>
      <c r="B260" s="87" t="s">
        <v>557</v>
      </c>
      <c r="C260" s="52" t="s">
        <v>558</v>
      </c>
      <c r="D260" s="244">
        <v>721606</v>
      </c>
      <c r="E260" s="244">
        <v>746600</v>
      </c>
      <c r="F260" s="54">
        <f t="shared" si="67"/>
        <v>103.46366299615026</v>
      </c>
    </row>
    <row r="261" spans="1:6" ht="12.75" customHeight="1" x14ac:dyDescent="0.2">
      <c r="A261" s="55">
        <v>3722</v>
      </c>
      <c r="B261" s="87" t="s">
        <v>559</v>
      </c>
      <c r="C261" s="52" t="s">
        <v>560</v>
      </c>
      <c r="D261" s="244">
        <v>91845</v>
      </c>
      <c r="E261" s="244">
        <v>69939.7</v>
      </c>
      <c r="F261" s="54">
        <f t="shared" si="67"/>
        <v>76.149708748434861</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1619116</v>
      </c>
      <c r="E263" s="53">
        <f t="shared" si="68"/>
        <v>2378981.42</v>
      </c>
      <c r="F263" s="54">
        <f t="shared" ref="F263:F267" si="69">IF(D263&lt;&gt;0,IF(E263/D263&gt;=100,"&gt;&gt;100",E263/D263*100),"-")</f>
        <v>146.93088203686455</v>
      </c>
    </row>
    <row r="264" spans="1:6" ht="12.75" customHeight="1" x14ac:dyDescent="0.2">
      <c r="A264" s="55">
        <v>381</v>
      </c>
      <c r="B264" s="87" t="s">
        <v>565</v>
      </c>
      <c r="C264" s="52" t="s">
        <v>566</v>
      </c>
      <c r="D264" s="53">
        <f t="shared" ref="D264:E264" si="70">SUM(D265:D267)</f>
        <v>1072458</v>
      </c>
      <c r="E264" s="53">
        <f t="shared" si="70"/>
        <v>1116542.82</v>
      </c>
      <c r="F264" s="54">
        <f t="shared" si="69"/>
        <v>104.11063370313802</v>
      </c>
    </row>
    <row r="265" spans="1:6" ht="12.75" customHeight="1" x14ac:dyDescent="0.2">
      <c r="A265" s="55">
        <v>3811</v>
      </c>
      <c r="B265" s="87" t="s">
        <v>567</v>
      </c>
      <c r="C265" s="52" t="s">
        <v>568</v>
      </c>
      <c r="D265" s="244">
        <v>1072458</v>
      </c>
      <c r="E265" s="244">
        <v>1116542.82</v>
      </c>
      <c r="F265" s="54">
        <f t="shared" si="69"/>
        <v>104.11063370313802</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546658</v>
      </c>
      <c r="E279" s="53">
        <f t="shared" si="75"/>
        <v>1262438.6000000001</v>
      </c>
      <c r="F279" s="54">
        <f t="shared" si="74"/>
        <v>230.93755144898643</v>
      </c>
    </row>
    <row r="280" spans="1:6" ht="24" x14ac:dyDescent="0.2">
      <c r="A280" s="55">
        <v>3861</v>
      </c>
      <c r="B280" s="87" t="s">
        <v>596</v>
      </c>
      <c r="C280" s="52" t="s">
        <v>597</v>
      </c>
      <c r="D280" s="244">
        <v>546658</v>
      </c>
      <c r="E280" s="244">
        <v>1262438.6000000001</v>
      </c>
      <c r="F280" s="54">
        <f t="shared" si="74"/>
        <v>230.93755144898643</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15646889</v>
      </c>
      <c r="E289" s="53">
        <f t="shared" si="79"/>
        <v>17050887.439999998</v>
      </c>
      <c r="F289" s="54">
        <f t="shared" si="76"/>
        <v>108.97301974852635</v>
      </c>
    </row>
    <row r="290" spans="1:6" ht="12.75" customHeight="1" x14ac:dyDescent="0.2">
      <c r="A290" s="55" t="s">
        <v>606</v>
      </c>
      <c r="B290" s="87" t="s">
        <v>617</v>
      </c>
      <c r="C290" s="52" t="s">
        <v>618</v>
      </c>
      <c r="D290" s="53">
        <f>IF(D6&gt;=D289,D6-D289,0)</f>
        <v>6012220</v>
      </c>
      <c r="E290" s="53">
        <f>IF(E6&gt;=E289,E6-E289,0)</f>
        <v>7437709.450000003</v>
      </c>
      <c r="F290" s="54">
        <f t="shared" si="76"/>
        <v>123.70986840135596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9292368</v>
      </c>
      <c r="E292" s="244">
        <v>15312075.49</v>
      </c>
      <c r="F292" s="54">
        <f t="shared" si="76"/>
        <v>164.78119990512644</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1564228</v>
      </c>
      <c r="E294" s="244">
        <v>1709869.64</v>
      </c>
      <c r="F294" s="54">
        <f t="shared" si="76"/>
        <v>109.31076799545845</v>
      </c>
    </row>
    <row r="295" spans="1:6" ht="24" x14ac:dyDescent="0.2">
      <c r="A295" s="55">
        <v>9661</v>
      </c>
      <c r="B295" s="87" t="s">
        <v>627</v>
      </c>
      <c r="C295" s="52" t="s">
        <v>628</v>
      </c>
      <c r="D295" s="244">
        <v>53385</v>
      </c>
      <c r="E295" s="244">
        <v>0</v>
      </c>
      <c r="F295" s="54">
        <f t="shared" si="76"/>
        <v>0</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85353</v>
      </c>
      <c r="E298" s="53">
        <f t="shared" si="80"/>
        <v>260064.41</v>
      </c>
      <c r="F298" s="54">
        <f t="shared" ref="F298:F418" si="81">IF(D298&lt;&gt;0,IF(E298/D298&gt;=100,"&gt;&gt;100",E298/D298*100),"-")</f>
        <v>304.69275830960834</v>
      </c>
    </row>
    <row r="299" spans="1:6" ht="12.75" customHeight="1" x14ac:dyDescent="0.2">
      <c r="A299" s="55">
        <v>71</v>
      </c>
      <c r="B299" s="87" t="s">
        <v>634</v>
      </c>
      <c r="C299" s="52" t="s">
        <v>635</v>
      </c>
      <c r="D299" s="53">
        <f t="shared" ref="D299:E299" si="82">D300+D304</f>
        <v>51100</v>
      </c>
      <c r="E299" s="53">
        <f t="shared" si="82"/>
        <v>90100</v>
      </c>
      <c r="F299" s="54">
        <f t="shared" si="81"/>
        <v>176.32093933463798</v>
      </c>
    </row>
    <row r="300" spans="1:6" ht="24" x14ac:dyDescent="0.2">
      <c r="A300" s="55">
        <v>711</v>
      </c>
      <c r="B300" s="87" t="s">
        <v>636</v>
      </c>
      <c r="C300" s="52" t="s">
        <v>637</v>
      </c>
      <c r="D300" s="53">
        <f t="shared" ref="D300:E300" si="83">SUM(D301:D303)</f>
        <v>51100</v>
      </c>
      <c r="E300" s="53">
        <f t="shared" si="83"/>
        <v>90100</v>
      </c>
      <c r="F300" s="54">
        <f t="shared" si="81"/>
        <v>176.32093933463798</v>
      </c>
    </row>
    <row r="301" spans="1:6" ht="12.75" customHeight="1" x14ac:dyDescent="0.2">
      <c r="A301" s="55">
        <v>7111</v>
      </c>
      <c r="B301" s="87" t="s">
        <v>638</v>
      </c>
      <c r="C301" s="52" t="s">
        <v>639</v>
      </c>
      <c r="D301" s="244">
        <v>51100</v>
      </c>
      <c r="E301" s="244">
        <v>90100</v>
      </c>
      <c r="F301" s="54">
        <f t="shared" si="81"/>
        <v>176.32093933463798</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34253</v>
      </c>
      <c r="E311" s="53">
        <f t="shared" si="85"/>
        <v>169964.41</v>
      </c>
      <c r="F311" s="54">
        <f t="shared" si="81"/>
        <v>496.20298951916624</v>
      </c>
    </row>
    <row r="312" spans="1:6" ht="12.75" customHeight="1" x14ac:dyDescent="0.2">
      <c r="A312" s="55">
        <v>721</v>
      </c>
      <c r="B312" s="87" t="s">
        <v>660</v>
      </c>
      <c r="C312" s="52" t="s">
        <v>661</v>
      </c>
      <c r="D312" s="53">
        <f t="shared" ref="D312:E312" si="86">SUM(D313:D316)</f>
        <v>34253</v>
      </c>
      <c r="E312" s="53">
        <f t="shared" si="86"/>
        <v>169964.41</v>
      </c>
      <c r="F312" s="54">
        <f t="shared" si="81"/>
        <v>496.20298951916624</v>
      </c>
    </row>
    <row r="313" spans="1:6" ht="12.75" customHeight="1" x14ac:dyDescent="0.2">
      <c r="A313" s="55">
        <v>7211</v>
      </c>
      <c r="B313" s="87" t="s">
        <v>662</v>
      </c>
      <c r="C313" s="52" t="s">
        <v>663</v>
      </c>
      <c r="D313" s="244">
        <v>34253</v>
      </c>
      <c r="E313" s="244">
        <v>169964.41</v>
      </c>
      <c r="F313" s="54">
        <f t="shared" si="81"/>
        <v>496.20298951916624</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4460143</v>
      </c>
      <c r="E350" s="53">
        <f t="shared" si="95"/>
        <v>6589895.9400000004</v>
      </c>
      <c r="F350" s="54">
        <f t="shared" si="81"/>
        <v>147.75077704907667</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4410399</v>
      </c>
      <c r="E363" s="53">
        <f t="shared" si="99"/>
        <v>6073589.6800000006</v>
      </c>
      <c r="F363" s="54">
        <f t="shared" si="81"/>
        <v>137.71066245933758</v>
      </c>
    </row>
    <row r="364" spans="1:6" ht="12.75" customHeight="1" x14ac:dyDescent="0.2">
      <c r="A364" s="55">
        <v>421</v>
      </c>
      <c r="B364" s="87" t="s">
        <v>756</v>
      </c>
      <c r="C364" s="52" t="s">
        <v>757</v>
      </c>
      <c r="D364" s="53">
        <f t="shared" ref="D364:E364" si="100">SUM(D365:D368)</f>
        <v>3979574</v>
      </c>
      <c r="E364" s="53">
        <f t="shared" si="100"/>
        <v>5392773.1100000003</v>
      </c>
      <c r="F364" s="54">
        <f t="shared" si="81"/>
        <v>135.51131628661761</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0</v>
      </c>
      <c r="F366" s="54" t="str">
        <f t="shared" si="81"/>
        <v>-</v>
      </c>
    </row>
    <row r="367" spans="1:6" ht="12.75" customHeight="1" x14ac:dyDescent="0.2">
      <c r="A367" s="55">
        <v>4213</v>
      </c>
      <c r="B367" s="87" t="s">
        <v>666</v>
      </c>
      <c r="C367" s="52" t="s">
        <v>760</v>
      </c>
      <c r="D367" s="244">
        <v>1698023</v>
      </c>
      <c r="E367" s="244">
        <v>1277694.6100000001</v>
      </c>
      <c r="F367" s="54">
        <f t="shared" si="81"/>
        <v>75.246013157654517</v>
      </c>
    </row>
    <row r="368" spans="1:6" ht="12.75" customHeight="1" x14ac:dyDescent="0.2">
      <c r="A368" s="55">
        <v>4214</v>
      </c>
      <c r="B368" s="87" t="s">
        <v>668</v>
      </c>
      <c r="C368" s="52" t="s">
        <v>761</v>
      </c>
      <c r="D368" s="244">
        <v>2281551</v>
      </c>
      <c r="E368" s="244">
        <v>4115078.5</v>
      </c>
      <c r="F368" s="54">
        <f t="shared" si="81"/>
        <v>180.36320467962364</v>
      </c>
    </row>
    <row r="369" spans="1:6" ht="12.75" customHeight="1" x14ac:dyDescent="0.2">
      <c r="A369" s="55">
        <v>422</v>
      </c>
      <c r="B369" s="87" t="s">
        <v>762</v>
      </c>
      <c r="C369" s="52" t="s">
        <v>763</v>
      </c>
      <c r="D369" s="53">
        <f t="shared" ref="D369:E369" si="101">SUM(D370:D377)</f>
        <v>179175</v>
      </c>
      <c r="E369" s="53">
        <f t="shared" si="101"/>
        <v>399260.38</v>
      </c>
      <c r="F369" s="54">
        <f t="shared" si="81"/>
        <v>222.83263848193107</v>
      </c>
    </row>
    <row r="370" spans="1:6" ht="12.75" customHeight="1" x14ac:dyDescent="0.2">
      <c r="A370" s="55">
        <v>4221</v>
      </c>
      <c r="B370" s="87" t="s">
        <v>672</v>
      </c>
      <c r="C370" s="52" t="s">
        <v>764</v>
      </c>
      <c r="D370" s="244">
        <v>57477</v>
      </c>
      <c r="E370" s="244">
        <v>22458.5</v>
      </c>
      <c r="F370" s="54">
        <f t="shared" si="81"/>
        <v>39.073890425735513</v>
      </c>
    </row>
    <row r="371" spans="1:6" ht="12.75" customHeight="1" x14ac:dyDescent="0.2">
      <c r="A371" s="55">
        <v>4222</v>
      </c>
      <c r="B371" s="87" t="s">
        <v>765</v>
      </c>
      <c r="C371" s="52" t="s">
        <v>766</v>
      </c>
      <c r="D371" s="244">
        <v>0</v>
      </c>
      <c r="E371" s="244">
        <v>1749</v>
      </c>
      <c r="F371" s="54" t="str">
        <f t="shared" si="81"/>
        <v>-</v>
      </c>
    </row>
    <row r="372" spans="1:6" ht="12.75" customHeight="1" x14ac:dyDescent="0.2">
      <c r="A372" s="55">
        <v>4223</v>
      </c>
      <c r="B372" s="87" t="s">
        <v>676</v>
      </c>
      <c r="C372" s="52" t="s">
        <v>767</v>
      </c>
      <c r="D372" s="244">
        <v>115873</v>
      </c>
      <c r="E372" s="244">
        <v>281125</v>
      </c>
      <c r="F372" s="54">
        <f t="shared" si="81"/>
        <v>242.61475926229582</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1799</v>
      </c>
      <c r="F375" s="54" t="str">
        <f t="shared" si="81"/>
        <v>-</v>
      </c>
    </row>
    <row r="376" spans="1:6" ht="12.75" customHeight="1" x14ac:dyDescent="0.2">
      <c r="A376" s="55">
        <v>4227</v>
      </c>
      <c r="B376" s="234" t="s">
        <v>684</v>
      </c>
      <c r="C376" s="52" t="s">
        <v>771</v>
      </c>
      <c r="D376" s="244">
        <v>5825</v>
      </c>
      <c r="E376" s="244">
        <v>92128.88</v>
      </c>
      <c r="F376" s="54">
        <f t="shared" si="81"/>
        <v>1581.6116738197427</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v>0</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34200</v>
      </c>
      <c r="E383" s="53">
        <f t="shared" si="103"/>
        <v>29031.19</v>
      </c>
      <c r="F383" s="54">
        <f t="shared" si="81"/>
        <v>84.886520467836263</v>
      </c>
    </row>
    <row r="384" spans="1:6" ht="12.75" customHeight="1" x14ac:dyDescent="0.2">
      <c r="A384" s="55">
        <v>4241</v>
      </c>
      <c r="B384" s="87" t="s">
        <v>781</v>
      </c>
      <c r="C384" s="52" t="s">
        <v>782</v>
      </c>
      <c r="D384" s="244">
        <v>34200</v>
      </c>
      <c r="E384" s="244">
        <v>29031.19</v>
      </c>
      <c r="F384" s="54">
        <f t="shared" si="81"/>
        <v>84.886520467836263</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217450</v>
      </c>
      <c r="E391" s="53">
        <f t="shared" si="105"/>
        <v>252525</v>
      </c>
      <c r="F391" s="54">
        <f t="shared" si="81"/>
        <v>116.13014486088755</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625</v>
      </c>
      <c r="E393" s="244">
        <v>4875</v>
      </c>
      <c r="F393" s="54">
        <f t="shared" si="81"/>
        <v>780</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216825</v>
      </c>
      <c r="E395" s="244">
        <v>247650</v>
      </c>
      <c r="F395" s="54">
        <f t="shared" si="81"/>
        <v>114.21653407125562</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49744</v>
      </c>
      <c r="E402" s="53">
        <f t="shared" si="109"/>
        <v>516306.26</v>
      </c>
      <c r="F402" s="54">
        <f t="shared" si="81"/>
        <v>1037.9267047282085</v>
      </c>
    </row>
    <row r="403" spans="1:6" ht="12.75" customHeight="1" x14ac:dyDescent="0.2">
      <c r="A403" s="55">
        <v>451</v>
      </c>
      <c r="B403" s="87" t="s">
        <v>809</v>
      </c>
      <c r="C403" s="52" t="s">
        <v>810</v>
      </c>
      <c r="D403" s="244">
        <v>0</v>
      </c>
      <c r="E403" s="244">
        <v>516306.26</v>
      </c>
      <c r="F403" s="54" t="str">
        <f t="shared" si="81"/>
        <v>-</v>
      </c>
    </row>
    <row r="404" spans="1:6" ht="12.75" customHeight="1" x14ac:dyDescent="0.2">
      <c r="A404" s="55">
        <v>452</v>
      </c>
      <c r="B404" s="87" t="s">
        <v>811</v>
      </c>
      <c r="C404" s="52" t="s">
        <v>812</v>
      </c>
      <c r="D404" s="244">
        <v>49744</v>
      </c>
      <c r="E404" s="244">
        <v>0</v>
      </c>
      <c r="F404" s="54">
        <f t="shared" si="81"/>
        <v>0</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4374790</v>
      </c>
      <c r="E408" s="53">
        <f t="shared" si="111"/>
        <v>6329831.5300000003</v>
      </c>
      <c r="F408" s="54">
        <f t="shared" si="81"/>
        <v>144.6888086056702</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8220760</v>
      </c>
      <c r="E410" s="244">
        <v>12655563.08</v>
      </c>
      <c r="F410" s="54">
        <f t="shared" si="81"/>
        <v>153.94638792520399</v>
      </c>
    </row>
    <row r="411" spans="1:6" ht="12.75" customHeight="1" x14ac:dyDescent="0.2">
      <c r="A411" s="55">
        <v>97</v>
      </c>
      <c r="B411" s="87" t="s">
        <v>825</v>
      </c>
      <c r="C411" s="52" t="s">
        <v>826</v>
      </c>
      <c r="D411" s="244">
        <v>0</v>
      </c>
      <c r="E411" s="244">
        <v>30891.45</v>
      </c>
      <c r="F411" s="54" t="str">
        <f t="shared" si="81"/>
        <v>-</v>
      </c>
    </row>
    <row r="412" spans="1:6" ht="12.75" customHeight="1" x14ac:dyDescent="0.2">
      <c r="A412" s="55" t="s">
        <v>606</v>
      </c>
      <c r="B412" s="87" t="s">
        <v>827</v>
      </c>
      <c r="C412" s="52" t="s">
        <v>828</v>
      </c>
      <c r="D412" s="53">
        <f>D6+D298</f>
        <v>21744462</v>
      </c>
      <c r="E412" s="53">
        <f>E6+E298</f>
        <v>24748661.300000001</v>
      </c>
      <c r="F412" s="54">
        <f t="shared" si="81"/>
        <v>113.81592839592905</v>
      </c>
    </row>
    <row r="413" spans="1:6" ht="12.75" customHeight="1" x14ac:dyDescent="0.2">
      <c r="A413" s="55" t="s">
        <v>606</v>
      </c>
      <c r="B413" s="87" t="s">
        <v>829</v>
      </c>
      <c r="C413" s="52" t="s">
        <v>830</v>
      </c>
      <c r="D413" s="53">
        <f t="shared" ref="D413:E413" si="112">D289+D350</f>
        <v>20107032</v>
      </c>
      <c r="E413" s="53">
        <f t="shared" si="112"/>
        <v>23640783.379999999</v>
      </c>
      <c r="F413" s="54">
        <f t="shared" si="81"/>
        <v>117.57470411346638</v>
      </c>
    </row>
    <row r="414" spans="1:6" ht="12.75" customHeight="1" x14ac:dyDescent="0.2">
      <c r="A414" s="55" t="s">
        <v>606</v>
      </c>
      <c r="B414" s="87" t="s">
        <v>831</v>
      </c>
      <c r="C414" s="52" t="s">
        <v>832</v>
      </c>
      <c r="D414" s="53">
        <f t="shared" ref="D414:E414" si="113">IF(D412&gt;=D413,D412-D413,0)</f>
        <v>1637430</v>
      </c>
      <c r="E414" s="53">
        <f t="shared" si="113"/>
        <v>1107877.9200000018</v>
      </c>
      <c r="F414" s="54">
        <f t="shared" si="81"/>
        <v>67.659559187263071</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1071608</v>
      </c>
      <c r="E416" s="53">
        <f t="shared" si="115"/>
        <v>2656512.41</v>
      </c>
      <c r="F416" s="54">
        <f t="shared" si="81"/>
        <v>247.89964333972873</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1564228</v>
      </c>
      <c r="E418" s="64">
        <f t="shared" si="117"/>
        <v>1740761.0899999999</v>
      </c>
      <c r="F418" s="59">
        <f t="shared" si="81"/>
        <v>111.28563674860696</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2191</v>
      </c>
      <c r="E528" s="53">
        <f t="shared" si="148"/>
        <v>0</v>
      </c>
      <c r="F528" s="54">
        <f t="shared" si="119"/>
        <v>0</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2191</v>
      </c>
      <c r="E593" s="53">
        <f t="shared" si="167"/>
        <v>0</v>
      </c>
      <c r="F593" s="54">
        <f t="shared" si="119"/>
        <v>0</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v>0</v>
      </c>
      <c r="F606" s="54" t="str">
        <f t="shared" si="119"/>
        <v>-</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2191</v>
      </c>
      <c r="E617" s="53">
        <f t="shared" si="173"/>
        <v>0</v>
      </c>
      <c r="F617" s="54">
        <f t="shared" si="119"/>
        <v>0</v>
      </c>
    </row>
    <row r="618" spans="1:6" ht="12.75" customHeight="1" x14ac:dyDescent="0.2">
      <c r="A618" s="55">
        <v>5471</v>
      </c>
      <c r="B618" s="87" t="s">
        <v>1231</v>
      </c>
      <c r="C618" s="52" t="s">
        <v>1232</v>
      </c>
      <c r="D618" s="244">
        <v>2191</v>
      </c>
      <c r="E618" s="244">
        <v>0</v>
      </c>
      <c r="F618" s="54">
        <f t="shared" si="119"/>
        <v>0</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2191</v>
      </c>
      <c r="E636" s="53">
        <f t="shared" si="179"/>
        <v>0</v>
      </c>
      <c r="F636" s="54">
        <f t="shared" si="119"/>
        <v>0</v>
      </c>
    </row>
    <row r="637" spans="1:6" ht="12.75" customHeight="1" x14ac:dyDescent="0.2">
      <c r="A637" s="55">
        <v>92213</v>
      </c>
      <c r="B637" s="87" t="s">
        <v>1269</v>
      </c>
      <c r="C637" s="52" t="s">
        <v>1270</v>
      </c>
      <c r="D637" s="244">
        <v>7156</v>
      </c>
      <c r="E637" s="244">
        <v>13672.61</v>
      </c>
      <c r="F637" s="54">
        <f t="shared" si="119"/>
        <v>191.06498043599777</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21744462</v>
      </c>
      <c r="E639" s="53">
        <f t="shared" si="180"/>
        <v>24748661.300000001</v>
      </c>
      <c r="F639" s="54">
        <f t="shared" si="119"/>
        <v>113.81592839592905</v>
      </c>
    </row>
    <row r="640" spans="1:6" ht="12.75" customHeight="1" x14ac:dyDescent="0.2">
      <c r="A640" s="55" t="s">
        <v>606</v>
      </c>
      <c r="B640" s="87" t="s">
        <v>1275</v>
      </c>
      <c r="C640" s="52" t="s">
        <v>1276</v>
      </c>
      <c r="D640" s="53">
        <f t="shared" ref="D640:E640" si="181">D413+D528</f>
        <v>20109223</v>
      </c>
      <c r="E640" s="53">
        <f t="shared" si="181"/>
        <v>23640783.379999999</v>
      </c>
      <c r="F640" s="54">
        <f t="shared" si="119"/>
        <v>117.56189376387142</v>
      </c>
    </row>
    <row r="641" spans="1:6" ht="12.75" customHeight="1" x14ac:dyDescent="0.2">
      <c r="A641" s="55" t="s">
        <v>606</v>
      </c>
      <c r="B641" s="87" t="s">
        <v>1277</v>
      </c>
      <c r="C641" s="52" t="s">
        <v>1278</v>
      </c>
      <c r="D641" s="53">
        <f t="shared" ref="D641:E641" si="182">IF(D639&gt;=D640,D639-D640,0)</f>
        <v>1635239</v>
      </c>
      <c r="E641" s="53">
        <f t="shared" si="182"/>
        <v>1107877.9200000018</v>
      </c>
      <c r="F641" s="54">
        <f t="shared" si="119"/>
        <v>67.75021388310833</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1078764</v>
      </c>
      <c r="E643" s="53">
        <f t="shared" si="184"/>
        <v>2670185.02</v>
      </c>
      <c r="F643" s="54">
        <f t="shared" si="119"/>
        <v>247.52262960202606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2714003</v>
      </c>
      <c r="E645" s="53">
        <f t="shared" si="186"/>
        <v>3778062.9400000018</v>
      </c>
      <c r="F645" s="54">
        <f t="shared" si="119"/>
        <v>139.2062919606206</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v>0</v>
      </c>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2672488</v>
      </c>
      <c r="E649" s="244">
        <v>4683389.18</v>
      </c>
      <c r="F649" s="54">
        <f t="shared" ref="F649:F724" si="188">IF(D649&lt;&gt;0,IF(E649/D649&gt;=100,"&gt;&gt;100",E649/D649*100),"-")</f>
        <v>175.24453542915813</v>
      </c>
    </row>
    <row r="650" spans="1:6" ht="12.75" customHeight="1" x14ac:dyDescent="0.2">
      <c r="A650" s="55" t="s">
        <v>1294</v>
      </c>
      <c r="B650" s="87" t="s">
        <v>1295</v>
      </c>
      <c r="C650" s="52" t="s">
        <v>1294</v>
      </c>
      <c r="D650" s="244">
        <v>28482367</v>
      </c>
      <c r="E650" s="244">
        <v>32270694.859999999</v>
      </c>
      <c r="F650" s="54">
        <f t="shared" si="188"/>
        <v>113.30060756537546</v>
      </c>
    </row>
    <row r="651" spans="1:6" ht="12.75" customHeight="1" x14ac:dyDescent="0.2">
      <c r="A651" s="55" t="s">
        <v>1296</v>
      </c>
      <c r="B651" s="87" t="s">
        <v>1297</v>
      </c>
      <c r="C651" s="52" t="s">
        <v>1296</v>
      </c>
      <c r="D651" s="244">
        <v>26471465</v>
      </c>
      <c r="E651" s="244">
        <v>31938476.77</v>
      </c>
      <c r="F651" s="54">
        <f t="shared" si="188"/>
        <v>120.65247151980442</v>
      </c>
    </row>
    <row r="652" spans="1:6" ht="24" x14ac:dyDescent="0.2">
      <c r="A652" s="55">
        <v>11</v>
      </c>
      <c r="B652" s="87" t="s">
        <v>1298</v>
      </c>
      <c r="C652" s="52" t="s">
        <v>1299</v>
      </c>
      <c r="D652" s="53">
        <f t="shared" ref="D652:E652" si="189">+D649+D650-D651</f>
        <v>4683390</v>
      </c>
      <c r="E652" s="53">
        <f t="shared" si="189"/>
        <v>5015607.2699999996</v>
      </c>
      <c r="F652" s="54">
        <f t="shared" si="188"/>
        <v>107.09352135952803</v>
      </c>
    </row>
    <row r="653" spans="1:6" ht="24" x14ac:dyDescent="0.2">
      <c r="A653" s="55" t="s">
        <v>606</v>
      </c>
      <c r="B653" s="87" t="s">
        <v>1300</v>
      </c>
      <c r="C653" s="52" t="s">
        <v>1301</v>
      </c>
      <c r="D653" s="264">
        <v>28</v>
      </c>
      <c r="E653" s="264">
        <v>9</v>
      </c>
      <c r="F653" s="54">
        <f t="shared" si="188"/>
        <v>32.142857142857146</v>
      </c>
    </row>
    <row r="654" spans="1:6" ht="24" x14ac:dyDescent="0.2">
      <c r="A654" s="55" t="s">
        <v>606</v>
      </c>
      <c r="B654" s="87" t="s">
        <v>1302</v>
      </c>
      <c r="C654" s="52" t="s">
        <v>1303</v>
      </c>
      <c r="D654" s="264">
        <v>39</v>
      </c>
      <c r="E654" s="264">
        <v>41</v>
      </c>
      <c r="F654" s="54">
        <f t="shared" si="188"/>
        <v>105.12820512820514</v>
      </c>
    </row>
    <row r="655" spans="1:6" ht="12.75" customHeight="1" x14ac:dyDescent="0.2">
      <c r="A655" s="55" t="s">
        <v>606</v>
      </c>
      <c r="B655" s="87" t="s">
        <v>1304</v>
      </c>
      <c r="C655" s="52" t="s">
        <v>1305</v>
      </c>
      <c r="D655" s="264">
        <v>26</v>
      </c>
      <c r="E655" s="264">
        <v>9</v>
      </c>
      <c r="F655" s="54">
        <f t="shared" si="188"/>
        <v>34.615384615384613</v>
      </c>
    </row>
    <row r="656" spans="1:6" ht="12.75" customHeight="1" x14ac:dyDescent="0.2">
      <c r="A656" s="55" t="s">
        <v>606</v>
      </c>
      <c r="B656" s="87" t="s">
        <v>1306</v>
      </c>
      <c r="C656" s="52" t="s">
        <v>1307</v>
      </c>
      <c r="D656" s="264">
        <v>39</v>
      </c>
      <c r="E656" s="264">
        <v>41</v>
      </c>
      <c r="F656" s="54">
        <f t="shared" si="188"/>
        <v>105.12820512820514</v>
      </c>
    </row>
    <row r="657" spans="1:6" ht="24" x14ac:dyDescent="0.2">
      <c r="A657" s="55" t="s">
        <v>1308</v>
      </c>
      <c r="B657" s="87" t="s">
        <v>1309</v>
      </c>
      <c r="C657" s="52" t="s">
        <v>1310</v>
      </c>
      <c r="D657" s="244">
        <v>27702</v>
      </c>
      <c r="E657" s="244">
        <v>0</v>
      </c>
      <c r="F657" s="54">
        <f t="shared" si="188"/>
        <v>0</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2681.56</v>
      </c>
      <c r="F660" s="54" t="str">
        <f t="shared" si="188"/>
        <v>-</v>
      </c>
    </row>
    <row r="661" spans="1:6" ht="12.75" customHeight="1" x14ac:dyDescent="0.2">
      <c r="A661" s="55">
        <v>63311</v>
      </c>
      <c r="B661" s="87" t="s">
        <v>1317</v>
      </c>
      <c r="C661" s="52" t="s">
        <v>1318</v>
      </c>
      <c r="D661" s="244">
        <v>7158596</v>
      </c>
      <c r="E661" s="244">
        <v>7402475.4199999999</v>
      </c>
      <c r="F661" s="54">
        <f t="shared" si="188"/>
        <v>103.40680518917395</v>
      </c>
    </row>
    <row r="662" spans="1:6" ht="12.75" customHeight="1" x14ac:dyDescent="0.2">
      <c r="A662" s="55">
        <v>63312</v>
      </c>
      <c r="B662" s="87" t="s">
        <v>1319</v>
      </c>
      <c r="C662" s="52" t="s">
        <v>1320</v>
      </c>
      <c r="D662" s="244">
        <v>331093</v>
      </c>
      <c r="E662" s="244">
        <v>380000</v>
      </c>
      <c r="F662" s="54">
        <f t="shared" si="188"/>
        <v>114.771378434458</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1927059</v>
      </c>
      <c r="E665" s="244">
        <v>2818492.68</v>
      </c>
      <c r="F665" s="54">
        <f t="shared" si="188"/>
        <v>146.25876426201793</v>
      </c>
    </row>
    <row r="666" spans="1:6" ht="12.75" customHeight="1" x14ac:dyDescent="0.2">
      <c r="A666" s="55">
        <v>63322</v>
      </c>
      <c r="B666" s="87" t="s">
        <v>1327</v>
      </c>
      <c r="C666" s="52" t="s">
        <v>1328</v>
      </c>
      <c r="D666" s="244">
        <v>165000</v>
      </c>
      <c r="E666" s="244">
        <v>5000</v>
      </c>
      <c r="F666" s="54">
        <f t="shared" si="188"/>
        <v>3.0303030303030303</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225487</v>
      </c>
      <c r="E670" s="244">
        <v>195881.2</v>
      </c>
      <c r="F670" s="54">
        <f t="shared" si="188"/>
        <v>86.870285204912051</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8000</v>
      </c>
      <c r="E675" s="244">
        <v>24000</v>
      </c>
      <c r="F675" s="54">
        <f t="shared" si="188"/>
        <v>300</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913752</v>
      </c>
      <c r="E694" s="244">
        <v>0</v>
      </c>
      <c r="F694" s="54">
        <f t="shared" si="188"/>
        <v>0</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118967</v>
      </c>
      <c r="E710" s="244">
        <v>185031.08</v>
      </c>
      <c r="F710" s="54">
        <f t="shared" si="188"/>
        <v>155.53143308648615</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10329</v>
      </c>
      <c r="E712" s="244">
        <v>0</v>
      </c>
      <c r="F712" s="54">
        <f t="shared" si="188"/>
        <v>0</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149970</v>
      </c>
      <c r="E716" s="244">
        <v>91330</v>
      </c>
      <c r="F716" s="54">
        <f t="shared" si="188"/>
        <v>60.898846435953857</v>
      </c>
    </row>
    <row r="717" spans="1:6" ht="12.75" customHeight="1" x14ac:dyDescent="0.2">
      <c r="A717" s="55">
        <v>31215</v>
      </c>
      <c r="B717" s="87" t="s">
        <v>1411</v>
      </c>
      <c r="C717" s="52" t="s">
        <v>1412</v>
      </c>
      <c r="D717" s="244">
        <v>20467</v>
      </c>
      <c r="E717" s="244">
        <v>9152</v>
      </c>
      <c r="F717" s="54">
        <f t="shared" si="188"/>
        <v>44.715884106122047</v>
      </c>
    </row>
    <row r="718" spans="1:6" ht="12.75" customHeight="1" x14ac:dyDescent="0.2">
      <c r="A718" s="55">
        <v>32121</v>
      </c>
      <c r="B718" s="87" t="s">
        <v>1413</v>
      </c>
      <c r="C718" s="52" t="s">
        <v>1414</v>
      </c>
      <c r="D718" s="244">
        <v>214536</v>
      </c>
      <c r="E718" s="244">
        <v>225589.72</v>
      </c>
      <c r="F718" s="54">
        <f t="shared" si="188"/>
        <v>105.15238468135884</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6268</v>
      </c>
      <c r="E720" s="244">
        <v>21056.5</v>
      </c>
      <c r="F720" s="54">
        <f t="shared" si="188"/>
        <v>335.93650287172943</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0</v>
      </c>
      <c r="E722" s="244">
        <v>9188.0300000000007</v>
      </c>
      <c r="F722" s="54" t="str">
        <f t="shared" si="188"/>
        <v>-</v>
      </c>
    </row>
    <row r="723" spans="1:6" ht="12.75" customHeight="1" x14ac:dyDescent="0.2">
      <c r="A723" s="55" t="s">
        <v>1423</v>
      </c>
      <c r="B723" s="87" t="s">
        <v>1424</v>
      </c>
      <c r="C723" s="52" t="s">
        <v>1423</v>
      </c>
      <c r="D723" s="244">
        <v>12350</v>
      </c>
      <c r="E723" s="244">
        <v>14150</v>
      </c>
      <c r="F723" s="54">
        <f t="shared" si="188"/>
        <v>114.57489878542511</v>
      </c>
    </row>
    <row r="724" spans="1:6" ht="12.75" customHeight="1" x14ac:dyDescent="0.2">
      <c r="A724" s="55" t="s">
        <v>1425</v>
      </c>
      <c r="B724" s="87" t="s">
        <v>1426</v>
      </c>
      <c r="C724" s="52" t="s">
        <v>1425</v>
      </c>
      <c r="D724" s="244">
        <v>1</v>
      </c>
      <c r="E724" s="244">
        <v>1</v>
      </c>
      <c r="F724" s="54">
        <f t="shared" si="188"/>
        <v>100</v>
      </c>
    </row>
    <row r="725" spans="1:6" ht="12.75" customHeight="1" x14ac:dyDescent="0.2">
      <c r="A725" s="55">
        <v>32911</v>
      </c>
      <c r="B725" s="87" t="s">
        <v>1427</v>
      </c>
      <c r="C725" s="52" t="s">
        <v>1428</v>
      </c>
      <c r="D725" s="244">
        <v>156115</v>
      </c>
      <c r="E725" s="244">
        <v>138743.6</v>
      </c>
      <c r="F725" s="54">
        <f t="shared" ref="F725:F979" si="190">IF(D725&lt;&gt;0,IF(E725/D725&gt;=100,"&gt;&gt;100",E725/D725*100),"-")</f>
        <v>88.872690004163601</v>
      </c>
    </row>
    <row r="726" spans="1:6" ht="12.75" customHeight="1" x14ac:dyDescent="0.2">
      <c r="A726" s="55" t="s">
        <v>1429</v>
      </c>
      <c r="B726" s="87" t="s">
        <v>1430</v>
      </c>
      <c r="C726" s="52" t="s">
        <v>1429</v>
      </c>
      <c r="D726" s="244">
        <v>7433</v>
      </c>
      <c r="E726" s="244">
        <v>8081.52</v>
      </c>
      <c r="F726" s="54">
        <f t="shared" si="190"/>
        <v>108.72487555495762</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44242</v>
      </c>
      <c r="E760" s="244">
        <v>39100</v>
      </c>
      <c r="F760" s="54">
        <f t="shared" si="190"/>
        <v>88.377559784819866</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123027</v>
      </c>
      <c r="E773" s="244">
        <v>0</v>
      </c>
      <c r="F773" s="54">
        <f t="shared" si="190"/>
        <v>0</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0</v>
      </c>
      <c r="E816" s="244">
        <v>0</v>
      </c>
      <c r="F816" s="54" t="str">
        <f t="shared" si="190"/>
        <v>-</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247800</v>
      </c>
      <c r="E819" s="244">
        <v>298700</v>
      </c>
      <c r="F819" s="54">
        <f t="shared" si="190"/>
        <v>120.5407586763519</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38500</v>
      </c>
      <c r="E821" s="244">
        <v>114000</v>
      </c>
      <c r="F821" s="54">
        <f t="shared" si="190"/>
        <v>296.10389610389609</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435306</v>
      </c>
      <c r="E823" s="244">
        <v>333900</v>
      </c>
      <c r="F823" s="54">
        <f t="shared" si="190"/>
        <v>76.704662926768748</v>
      </c>
    </row>
    <row r="824" spans="1:6" ht="12.75" customHeight="1" x14ac:dyDescent="0.2">
      <c r="A824" s="55">
        <v>37221</v>
      </c>
      <c r="B824" s="87" t="s">
        <v>1625</v>
      </c>
      <c r="C824" s="52" t="s">
        <v>1626</v>
      </c>
      <c r="D824" s="244">
        <v>52780</v>
      </c>
      <c r="E824" s="244">
        <v>50887.11</v>
      </c>
      <c r="F824" s="54">
        <f t="shared" si="190"/>
        <v>96.413622584312236</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39065</v>
      </c>
      <c r="E828" s="244">
        <v>19052.59</v>
      </c>
      <c r="F828" s="54">
        <f t="shared" si="190"/>
        <v>48.771509023422496</v>
      </c>
    </row>
    <row r="829" spans="1:6" ht="12.75" customHeight="1" x14ac:dyDescent="0.2">
      <c r="A829" s="55">
        <v>38117</v>
      </c>
      <c r="B829" s="87" t="s">
        <v>1634</v>
      </c>
      <c r="C829" s="52" t="s">
        <v>1635</v>
      </c>
      <c r="D829" s="244">
        <v>20100</v>
      </c>
      <c r="E829" s="244">
        <v>50527.11</v>
      </c>
      <c r="F829" s="54">
        <f t="shared" si="190"/>
        <v>251.37865671641794</v>
      </c>
    </row>
    <row r="830" spans="1:6" ht="12.75" customHeight="1" x14ac:dyDescent="0.2">
      <c r="A830" s="55">
        <v>38612</v>
      </c>
      <c r="B830" s="87" t="s">
        <v>1636</v>
      </c>
      <c r="C830" s="52" t="s">
        <v>1637</v>
      </c>
      <c r="D830" s="244">
        <v>546658</v>
      </c>
      <c r="E830" s="244">
        <v>1262438.6000000001</v>
      </c>
      <c r="F830" s="54">
        <f t="shared" si="190"/>
        <v>230.93755144898643</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2191</v>
      </c>
      <c r="E968" s="244">
        <v>0</v>
      </c>
      <c r="F968" s="54">
        <f t="shared" si="190"/>
        <v>0</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55" sqref="D25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38090796</v>
      </c>
      <c r="E6" s="231">
        <f t="shared" si="0"/>
        <v>43500667.149999999</v>
      </c>
      <c r="F6" s="232">
        <f t="shared" ref="F6:F260" si="1">IF(D6&gt;0,IF(E6/D6&gt;=100,"&gt;&gt;100",E6/D6*100),"-")</f>
        <v>114.20256785917522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31579752</v>
      </c>
      <c r="E7" s="106">
        <f t="shared" si="2"/>
        <v>36481082.659999996</v>
      </c>
      <c r="F7" s="95">
        <f t="shared" si="1"/>
        <v>115.5204849613765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494452</v>
      </c>
      <c r="E8" s="106">
        <f>E9+E10-E11</f>
        <v>494452.3</v>
      </c>
      <c r="F8" s="95">
        <f t="shared" si="1"/>
        <v>100.00006067323015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494452</v>
      </c>
      <c r="E9" s="249">
        <v>494452.3</v>
      </c>
      <c r="F9" s="95">
        <f t="shared" si="1"/>
        <v>100.00006067323015</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29707948</v>
      </c>
      <c r="E12" s="106">
        <f t="shared" si="3"/>
        <v>32553507.219999999</v>
      </c>
      <c r="F12" s="95">
        <f t="shared" si="1"/>
        <v>109.57844419277964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26514589</v>
      </c>
      <c r="E13" s="106">
        <f t="shared" si="4"/>
        <v>29548088.470000003</v>
      </c>
      <c r="F13" s="95">
        <f t="shared" si="1"/>
        <v>111.44086928897899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8390967</v>
      </c>
      <c r="E15" s="249">
        <v>8390966.7899999991</v>
      </c>
      <c r="F15" s="95">
        <f t="shared" si="1"/>
        <v>99.999997497308698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8839115</v>
      </c>
      <c r="E16" s="249">
        <v>9957066.9800000004</v>
      </c>
      <c r="F16" s="95">
        <f t="shared" si="1"/>
        <v>112.64778181978625</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11706917</v>
      </c>
      <c r="E17" s="249">
        <v>14309432.83</v>
      </c>
      <c r="F17" s="95">
        <f t="shared" si="1"/>
        <v>122.23058239842308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2422410</v>
      </c>
      <c r="E18" s="249">
        <v>3109378.13</v>
      </c>
      <c r="F18" s="95">
        <f t="shared" si="1"/>
        <v>128.35887112421099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1967989</v>
      </c>
      <c r="E19" s="106">
        <f t="shared" si="5"/>
        <v>1865440.6099999994</v>
      </c>
      <c r="F19" s="95">
        <f t="shared" si="1"/>
        <v>94.789178699677663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1288394</v>
      </c>
      <c r="E20" s="249">
        <v>1310143.48</v>
      </c>
      <c r="F20" s="95">
        <f t="shared" si="1"/>
        <v>101.68810783036865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226506</v>
      </c>
      <c r="E21" s="249">
        <v>228255.44</v>
      </c>
      <c r="F21" s="95">
        <f t="shared" si="1"/>
        <v>100.77235923110204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1997006</v>
      </c>
      <c r="E22" s="249">
        <v>2256519.52</v>
      </c>
      <c r="F22" s="95">
        <f t="shared" si="1"/>
        <v>112.99512970917462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2399</v>
      </c>
      <c r="E24" s="249">
        <v>2399</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21940</v>
      </c>
      <c r="E25" s="249">
        <v>23738.69</v>
      </c>
      <c r="F25" s="95">
        <f t="shared" si="1"/>
        <v>108.19822242479489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2537262</v>
      </c>
      <c r="E26" s="249">
        <v>2629390.3199999998</v>
      </c>
      <c r="F26" s="95">
        <f t="shared" si="1"/>
        <v>103.63101327336317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4105518</v>
      </c>
      <c r="E28" s="249">
        <v>4585005.84</v>
      </c>
      <c r="F28" s="95">
        <f t="shared" si="1"/>
        <v>111.67910699697335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478650</v>
      </c>
      <c r="E29" s="106">
        <f t="shared" si="6"/>
        <v>281478.21999999997</v>
      </c>
      <c r="F29" s="95">
        <f t="shared" si="1"/>
        <v>58.806689647968234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2367733</v>
      </c>
      <c r="E30" s="249">
        <v>2367732.9</v>
      </c>
      <c r="F30" s="95">
        <f t="shared" si="1"/>
        <v>99.999995776550804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1889083</v>
      </c>
      <c r="E34" s="249">
        <v>2086254.68</v>
      </c>
      <c r="F34" s="95">
        <f t="shared" si="1"/>
        <v>110.4374281066528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210962</v>
      </c>
      <c r="E35" s="106">
        <f t="shared" si="7"/>
        <v>226603.54000000004</v>
      </c>
      <c r="F35" s="95">
        <f t="shared" si="1"/>
        <v>107.41438742522351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1090384</v>
      </c>
      <c r="E36" s="249">
        <v>1119415.8</v>
      </c>
      <c r="F36" s="95">
        <f t="shared" si="1"/>
        <v>102.66252989772411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879422</v>
      </c>
      <c r="E40" s="249">
        <v>892812.26</v>
      </c>
      <c r="F40" s="95">
        <f t="shared" si="1"/>
        <v>101.52262053939974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535758</v>
      </c>
      <c r="E45" s="106">
        <f t="shared" si="9"/>
        <v>631896.38000000035</v>
      </c>
      <c r="F45" s="95">
        <f t="shared" si="1"/>
        <v>117.94436667301289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204919</v>
      </c>
      <c r="E47" s="249">
        <v>209793.72</v>
      </c>
      <c r="F47" s="95">
        <f t="shared" si="1"/>
        <v>102.37885213181795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299400</v>
      </c>
      <c r="E48" s="249">
        <v>299400</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1975404</v>
      </c>
      <c r="E49" s="249">
        <v>2354854.27</v>
      </c>
      <c r="F49" s="95">
        <f t="shared" si="1"/>
        <v>119.20874261670018</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1943965</v>
      </c>
      <c r="E50" s="249">
        <v>2232151.61</v>
      </c>
      <c r="F50" s="95">
        <f t="shared" si="1"/>
        <v>114.82468099991512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1041</v>
      </c>
      <c r="E52" s="106">
        <f t="shared" si="10"/>
        <v>0</v>
      </c>
      <c r="F52" s="95">
        <f t="shared" si="1"/>
        <v>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520829</v>
      </c>
      <c r="E54" s="249">
        <v>523144.15</v>
      </c>
      <c r="F54" s="95">
        <f t="shared" si="1"/>
        <v>100.44451249834398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519788</v>
      </c>
      <c r="E55" s="249">
        <v>523144.15</v>
      </c>
      <c r="F55" s="95">
        <f t="shared" si="1"/>
        <v>100.64567669896189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1376311</v>
      </c>
      <c r="E56" s="106">
        <f t="shared" si="11"/>
        <v>3433123.14</v>
      </c>
      <c r="F56" s="95">
        <f t="shared" si="1"/>
        <v>249.44384953691429</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1376311</v>
      </c>
      <c r="E57" s="249">
        <v>3433123.14</v>
      </c>
      <c r="F57" s="95">
        <f t="shared" si="1"/>
        <v>249.44384953691429</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6511044</v>
      </c>
      <c r="E68" s="106">
        <f t="shared" si="13"/>
        <v>7019584.4900000002</v>
      </c>
      <c r="F68" s="95">
        <f t="shared" si="1"/>
        <v>107.81042932592683</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4683390</v>
      </c>
      <c r="E69" s="106">
        <f t="shared" si="14"/>
        <v>5015607.2700000005</v>
      </c>
      <c r="F69" s="95">
        <f t="shared" si="1"/>
        <v>107.09352135952805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4673235</v>
      </c>
      <c r="E70" s="106">
        <f t="shared" si="15"/>
        <v>5014565.24</v>
      </c>
      <c r="F70" s="95">
        <f t="shared" si="1"/>
        <v>107.30393913423998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4673235</v>
      </c>
      <c r="E72" s="249">
        <v>5014565.24</v>
      </c>
      <c r="F72" s="95">
        <f t="shared" si="1"/>
        <v>107.30393913423998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8357</v>
      </c>
      <c r="E75" s="249">
        <v>278.91000000000003</v>
      </c>
      <c r="F75" s="95">
        <f t="shared" si="1"/>
        <v>3.3374416656694987</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1798</v>
      </c>
      <c r="E76" s="249">
        <v>763.12</v>
      </c>
      <c r="F76" s="95">
        <f t="shared" si="1"/>
        <v>42.442714126807566</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193048</v>
      </c>
      <c r="E78" s="106">
        <f>E79+SUM(E82:E84)-E85+E86</f>
        <v>199664.93</v>
      </c>
      <c r="F78" s="95">
        <f t="shared" si="1"/>
        <v>103.42760867763457</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1998</v>
      </c>
      <c r="E84" s="249">
        <v>22422.36</v>
      </c>
      <c r="F84" s="95">
        <f t="shared" si="1"/>
        <v>1122.2402402402402</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191050</v>
      </c>
      <c r="E86" s="249">
        <v>177242.57</v>
      </c>
      <c r="F86" s="95">
        <f t="shared" si="1"/>
        <v>92.772870976184251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40000</v>
      </c>
      <c r="E134" s="106">
        <f t="shared" si="23"/>
        <v>40000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40000</v>
      </c>
      <c r="E135" s="106">
        <f t="shared" si="24"/>
        <v>40000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40000</v>
      </c>
      <c r="E139" s="249">
        <v>40000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1594606</v>
      </c>
      <c r="E146" s="106">
        <f t="shared" si="26"/>
        <v>1733420.8399999999</v>
      </c>
      <c r="F146" s="95">
        <f t="shared" si="1"/>
        <v>108.70527515887936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475057</v>
      </c>
      <c r="E147" s="249">
        <v>464260.3</v>
      </c>
      <c r="F147" s="95">
        <f t="shared" si="1"/>
        <v>97.727283252325506</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8100</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8100</v>
      </c>
      <c r="E154" s="249">
        <v>0</v>
      </c>
      <c r="F154" s="95">
        <f t="shared" si="1"/>
        <v>0</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528380</v>
      </c>
      <c r="E158" s="249">
        <v>266075.56</v>
      </c>
      <c r="F158" s="95">
        <f t="shared" si="1"/>
        <v>50.356856807600593</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3507925</v>
      </c>
      <c r="E159" s="249">
        <v>4161107.32</v>
      </c>
      <c r="F159" s="95">
        <f t="shared" si="1"/>
        <v>118.62019056849846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53385</v>
      </c>
      <c r="E160" s="249">
        <v>0</v>
      </c>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2978241</v>
      </c>
      <c r="E163" s="249">
        <v>3158022.34</v>
      </c>
      <c r="F163" s="95">
        <f t="shared" si="1"/>
        <v>106.03649402449298</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30891.45</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0</v>
      </c>
      <c r="E165" s="249">
        <v>30891.45</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38090796</v>
      </c>
      <c r="E175" s="106">
        <f t="shared" si="30"/>
        <v>43500667.150000006</v>
      </c>
      <c r="F175" s="95">
        <f t="shared" si="1"/>
        <v>114.20256785917525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2223778</v>
      </c>
      <c r="E176" s="106">
        <f t="shared" si="31"/>
        <v>1491728.2</v>
      </c>
      <c r="F176" s="95">
        <f t="shared" si="1"/>
        <v>67.08080572790989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35</v>
      </c>
      <c r="B177" s="88" t="s">
        <v>2270</v>
      </c>
      <c r="C177" s="94" t="s">
        <v>35</v>
      </c>
      <c r="D177" s="106">
        <f t="shared" ref="D177:E177" si="32">SUM(D178:D180)+SUM(D184:D188)</f>
        <v>1450570</v>
      </c>
      <c r="E177" s="106">
        <f t="shared" si="32"/>
        <v>1321953.92</v>
      </c>
      <c r="F177" s="95">
        <f t="shared" si="1"/>
        <v>91.133411003950172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795839</v>
      </c>
      <c r="E178" s="249">
        <v>734842.53</v>
      </c>
      <c r="F178" s="95">
        <f t="shared" si="1"/>
        <v>92.335576668145194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583666</v>
      </c>
      <c r="E179" s="249">
        <v>356030.01</v>
      </c>
      <c r="F179" s="95">
        <f t="shared" si="1"/>
        <v>60.998929182100724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2581</v>
      </c>
      <c r="E180" s="106">
        <f t="shared" si="33"/>
        <v>3713.49</v>
      </c>
      <c r="F180" s="95">
        <f t="shared" si="1"/>
        <v>143.87795428128632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2581</v>
      </c>
      <c r="E183" s="249">
        <v>3713.49</v>
      </c>
      <c r="F183" s="95">
        <f t="shared" si="1"/>
        <v>143.87795428128632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32635</v>
      </c>
      <c r="E184" s="249">
        <v>37328.33</v>
      </c>
      <c r="F184" s="95">
        <f t="shared" si="1"/>
        <v>114.38127776926612</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4390</v>
      </c>
      <c r="E186" s="249">
        <v>2949.96</v>
      </c>
      <c r="F186" s="95">
        <f t="shared" si="1"/>
        <v>67.197266514806373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31459</v>
      </c>
      <c r="E188" s="249">
        <v>187089.6</v>
      </c>
      <c r="F188" s="95">
        <f t="shared" si="1"/>
        <v>594.70930417368641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773208</v>
      </c>
      <c r="E189" s="249">
        <v>169774.28</v>
      </c>
      <c r="F189" s="95">
        <f t="shared" si="1"/>
        <v>21.957129258879888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35867018</v>
      </c>
      <c r="E237" s="106">
        <f t="shared" si="41"/>
        <v>42008938.950000003</v>
      </c>
      <c r="F237" s="95">
        <f t="shared" si="1"/>
        <v>117.1241471761048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31588787</v>
      </c>
      <c r="E238" s="106">
        <f t="shared" si="42"/>
        <v>36490114.920000002</v>
      </c>
      <c r="F238" s="95">
        <f t="shared" si="1"/>
        <v>115.51603713051723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31588787</v>
      </c>
      <c r="E239" s="106">
        <f t="shared" si="43"/>
        <v>36490114.920000002</v>
      </c>
      <c r="F239" s="95">
        <f t="shared" si="1"/>
        <v>115.51603713051723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31588787</v>
      </c>
      <c r="E240" s="249">
        <v>36490114.920000002</v>
      </c>
      <c r="F240" s="95">
        <f t="shared" si="1"/>
        <v>115.51603713051723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2714003</v>
      </c>
      <c r="E245" s="106">
        <f t="shared" si="45"/>
        <v>3778062.9399999976</v>
      </c>
      <c r="F245" s="95">
        <f t="shared" si="1"/>
        <v>139.20629196062043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15427458</v>
      </c>
      <c r="E246" s="106">
        <f t="shared" si="46"/>
        <v>22739820.809999999</v>
      </c>
      <c r="F246" s="95">
        <f t="shared" si="1"/>
        <v>147.39836472087623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15427458</v>
      </c>
      <c r="E247" s="249">
        <v>22739820.809999999</v>
      </c>
      <c r="F247" s="95">
        <f t="shared" si="1"/>
        <v>147.39836472087623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12713455</v>
      </c>
      <c r="E250" s="106">
        <f t="shared" si="47"/>
        <v>18961757.870000001</v>
      </c>
      <c r="F250" s="95">
        <f t="shared" si="1"/>
        <v>149.14716628957274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12711264</v>
      </c>
      <c r="E252" s="249">
        <v>18947652.359999999</v>
      </c>
      <c r="F252" s="95">
        <f t="shared" si="1"/>
        <v>149.06190572393115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2191</v>
      </c>
      <c r="E253" s="249">
        <v>14105.51</v>
      </c>
      <c r="F253" s="95">
        <f t="shared" si="1"/>
        <v>643.79324509356456</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1564228</v>
      </c>
      <c r="E255" s="249">
        <v>1709869.64</v>
      </c>
      <c r="F255" s="95">
        <f t="shared" si="1"/>
        <v>109.31076799545845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30891.45</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7607099</v>
      </c>
      <c r="E259" s="106">
        <f t="shared" si="49"/>
        <v>10205460</v>
      </c>
      <c r="F259" s="95">
        <f t="shared" si="1"/>
        <v>134.15705514020522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7607099</v>
      </c>
      <c r="E260" s="250">
        <v>10205460</v>
      </c>
      <c r="F260" s="99">
        <f t="shared" si="1"/>
        <v>134.15705514020522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4182369</v>
      </c>
      <c r="E264" s="249">
        <v>4891443.18</v>
      </c>
      <c r="F264" s="95">
        <f t="shared" si="50"/>
        <v>116.95388857367676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390478</v>
      </c>
      <c r="E265" s="249">
        <v>0</v>
      </c>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30891.45</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48778</v>
      </c>
      <c r="E268" s="249">
        <v>64844.4</v>
      </c>
      <c r="F268" s="95">
        <f t="shared" si="50"/>
        <v>132.93779982779122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6000</v>
      </c>
      <c r="E271" s="249">
        <v>0</v>
      </c>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112398.17</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67897</v>
      </c>
      <c r="E287" s="249">
        <v>634782.68000000005</v>
      </c>
      <c r="F287" s="95">
        <f t="shared" si="50"/>
        <v>934.92007010619034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1382673</v>
      </c>
      <c r="E288" s="249">
        <v>687171.24</v>
      </c>
      <c r="F288" s="95">
        <f t="shared" si="50"/>
        <v>49.698753067428093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51562</v>
      </c>
      <c r="E289" s="249">
        <v>46075.05</v>
      </c>
      <c r="F289" s="95">
        <f t="shared" si="50"/>
        <v>89.358539234319849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721646</v>
      </c>
      <c r="E290" s="249">
        <v>123699.23</v>
      </c>
      <c r="F290" s="95">
        <f t="shared" si="50"/>
        <v>17.141261782092602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10000</v>
      </c>
      <c r="E297" s="249">
        <v>124785.3</v>
      </c>
      <c r="F297" s="95">
        <f t="shared" si="50"/>
        <v>1247.8530000000001</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1523</v>
      </c>
      <c r="E298" s="249">
        <v>0</v>
      </c>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19937</v>
      </c>
      <c r="E299" s="249">
        <v>31110.37</v>
      </c>
      <c r="F299" s="95">
        <f t="shared" si="50"/>
        <v>156.04338666800422</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3505868</v>
      </c>
      <c r="E5" s="81">
        <f t="shared" si="0"/>
        <v>4427248.66</v>
      </c>
      <c r="F5" s="82">
        <f t="shared" ref="F5:F141" si="1">IF(D5&gt;0,IF(E5/D5&gt;=100,"&gt;&gt;100",E5/D5*100),"-")</f>
        <v>126.28109957362913</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3173965</v>
      </c>
      <c r="E6" s="83">
        <f t="shared" si="2"/>
        <v>4045700.17</v>
      </c>
      <c r="F6" s="65">
        <f t="shared" si="1"/>
        <v>127.46517904261705</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2808594</v>
      </c>
      <c r="E7" s="251">
        <v>3685772.04</v>
      </c>
      <c r="F7" s="65">
        <f t="shared" si="1"/>
        <v>131.23192743415387</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365371</v>
      </c>
      <c r="E8" s="251">
        <v>359928.13</v>
      </c>
      <c r="F8" s="65">
        <f t="shared" si="1"/>
        <v>98.510316910756472</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276903</v>
      </c>
      <c r="E13" s="83">
        <f t="shared" si="4"/>
        <v>228798.49</v>
      </c>
      <c r="F13" s="65">
        <f t="shared" si="1"/>
        <v>82.627667450334584</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276903</v>
      </c>
      <c r="E16" s="251">
        <v>228798.49</v>
      </c>
      <c r="F16" s="65">
        <f t="shared" si="1"/>
        <v>82.627667450334584</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55000</v>
      </c>
      <c r="E19" s="251">
        <v>152750</v>
      </c>
      <c r="F19" s="65">
        <f t="shared" si="1"/>
        <v>277.72727272727275</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1500</v>
      </c>
      <c r="E22" s="83">
        <f t="shared" si="5"/>
        <v>22137.78</v>
      </c>
      <c r="F22" s="65">
        <f t="shared" si="1"/>
        <v>1475.8519999999999</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1500</v>
      </c>
      <c r="E24" s="251">
        <v>22137.78</v>
      </c>
      <c r="F24" s="65">
        <f t="shared" si="1"/>
        <v>1475.8519999999999</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4652020</v>
      </c>
      <c r="E28" s="83">
        <f t="shared" si="6"/>
        <v>4572476.6900000004</v>
      </c>
      <c r="F28" s="65">
        <f t="shared" si="1"/>
        <v>98.290133963310566</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4405163</v>
      </c>
      <c r="E30" s="251">
        <v>4572476.6900000004</v>
      </c>
      <c r="F30" s="65">
        <f t="shared" si="1"/>
        <v>103.79812710676086</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246857</v>
      </c>
      <c r="E34" s="251">
        <v>0</v>
      </c>
      <c r="F34" s="65">
        <f t="shared" si="1"/>
        <v>0</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2842817</v>
      </c>
      <c r="E35" s="83">
        <f t="shared" si="7"/>
        <v>2502477.15</v>
      </c>
      <c r="F35" s="65">
        <f t="shared" si="1"/>
        <v>88.028077431646139</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183708</v>
      </c>
      <c r="E39" s="83">
        <f t="shared" si="9"/>
        <v>220082.14</v>
      </c>
      <c r="F39" s="65">
        <f t="shared" si="1"/>
        <v>119.79997604894726</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183708</v>
      </c>
      <c r="E40" s="251">
        <v>220082.14</v>
      </c>
      <c r="F40" s="65">
        <f t="shared" si="1"/>
        <v>119.79997604894726</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4095</v>
      </c>
      <c r="E43" s="83">
        <f t="shared" si="10"/>
        <v>8247.33</v>
      </c>
      <c r="F43" s="65">
        <f t="shared" si="1"/>
        <v>201.39999999999998</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4095</v>
      </c>
      <c r="E49" s="251">
        <v>8247.33</v>
      </c>
      <c r="F49" s="65">
        <f t="shared" si="1"/>
        <v>201.39999999999998</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39100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39100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1696330</v>
      </c>
      <c r="E54" s="83">
        <f t="shared" si="12"/>
        <v>2063208.95</v>
      </c>
      <c r="F54" s="65">
        <f t="shared" si="1"/>
        <v>121.62780532089866</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1696330</v>
      </c>
      <c r="E55" s="251">
        <v>2063208.95</v>
      </c>
      <c r="F55" s="65">
        <f t="shared" si="1"/>
        <v>121.62780532089866</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7031</v>
      </c>
      <c r="E60" s="251">
        <v>0</v>
      </c>
      <c r="F60" s="65">
        <f t="shared" si="1"/>
        <v>0</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888313</v>
      </c>
      <c r="E61" s="83">
        <f t="shared" si="13"/>
        <v>133456.23000000001</v>
      </c>
      <c r="F61" s="65">
        <f t="shared" si="1"/>
        <v>15.023559263457814</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755242</v>
      </c>
      <c r="E64" s="251">
        <v>0</v>
      </c>
      <c r="F64" s="65">
        <f t="shared" si="1"/>
        <v>0</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133071</v>
      </c>
      <c r="E65" s="251">
        <v>133456.23000000001</v>
      </c>
      <c r="F65" s="65">
        <f t="shared" si="1"/>
        <v>100.28949207565887</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63340</v>
      </c>
      <c r="E74" s="251">
        <v>38382.5</v>
      </c>
      <c r="F74" s="65">
        <f t="shared" si="1"/>
        <v>60.597568676981375</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337039</v>
      </c>
      <c r="E75" s="83">
        <f t="shared" si="15"/>
        <v>759947.87</v>
      </c>
      <c r="F75" s="65">
        <f t="shared" si="1"/>
        <v>225.47772512973276</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191624</v>
      </c>
      <c r="E76" s="251">
        <v>670694.81999999995</v>
      </c>
      <c r="F76" s="65">
        <f t="shared" si="1"/>
        <v>350.00564647434555</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15000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145415</v>
      </c>
      <c r="E81" s="251">
        <v>74253.05</v>
      </c>
      <c r="F81" s="65">
        <f t="shared" si="1"/>
        <v>51.062854588591279</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3470968</v>
      </c>
      <c r="E82" s="83">
        <f t="shared" si="16"/>
        <v>4732572.5</v>
      </c>
      <c r="F82" s="65">
        <f t="shared" si="1"/>
        <v>136.34733884034657</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1140381</v>
      </c>
      <c r="E84" s="251">
        <v>1522972.2</v>
      </c>
      <c r="F84" s="65">
        <f t="shared" si="1"/>
        <v>133.54941900996246</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83800</v>
      </c>
      <c r="E85" s="251">
        <v>852435.38</v>
      </c>
      <c r="F85" s="65">
        <f t="shared" si="1"/>
        <v>1017.2259904534606</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631566</v>
      </c>
      <c r="E86" s="251">
        <v>1191402.6399999999</v>
      </c>
      <c r="F86" s="65">
        <f t="shared" si="1"/>
        <v>188.64261850701271</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97024</v>
      </c>
      <c r="E87" s="251">
        <v>410003.22</v>
      </c>
      <c r="F87" s="65">
        <f t="shared" si="1"/>
        <v>422.57917628627962</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1518197</v>
      </c>
      <c r="E88" s="251">
        <v>755759.06</v>
      </c>
      <c r="F88" s="65">
        <f t="shared" si="1"/>
        <v>49.780039085836691</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1655972</v>
      </c>
      <c r="E107" s="83">
        <f t="shared" si="21"/>
        <v>2091376.92</v>
      </c>
      <c r="F107" s="65">
        <f t="shared" si="1"/>
        <v>126.29301220068938</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1655972</v>
      </c>
      <c r="E113" s="251">
        <v>2091376.92</v>
      </c>
      <c r="F113" s="65">
        <f t="shared" si="1"/>
        <v>126.29301220068938</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2130894</v>
      </c>
      <c r="E114" s="83">
        <f t="shared" si="22"/>
        <v>3917549.94</v>
      </c>
      <c r="F114" s="65">
        <f t="shared" si="1"/>
        <v>183.84536912676089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1830314</v>
      </c>
      <c r="E115" s="83">
        <f t="shared" si="23"/>
        <v>3567962.83</v>
      </c>
      <c r="F115" s="65">
        <f t="shared" si="1"/>
        <v>194.93719820752068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1680814</v>
      </c>
      <c r="E116" s="251">
        <v>3396512.83</v>
      </c>
      <c r="F116" s="65">
        <f t="shared" si="1"/>
        <v>202.07547236041586</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149500</v>
      </c>
      <c r="E117" s="251">
        <v>171450</v>
      </c>
      <c r="F117" s="65">
        <f t="shared" si="1"/>
        <v>114.68227424749165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52780</v>
      </c>
      <c r="E118" s="83">
        <f t="shared" si="24"/>
        <v>50887.11</v>
      </c>
      <c r="F118" s="65">
        <f t="shared" si="1"/>
        <v>96.413622584312236</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52780</v>
      </c>
      <c r="E120" s="251">
        <v>50887.11</v>
      </c>
      <c r="F120" s="65">
        <f t="shared" si="1"/>
        <v>96.413622584312236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247800</v>
      </c>
      <c r="E122" s="83">
        <f t="shared" si="25"/>
        <v>298700</v>
      </c>
      <c r="F122" s="65">
        <f t="shared" si="1"/>
        <v>120.5407586763519</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247800</v>
      </c>
      <c r="E123" s="251">
        <v>298700</v>
      </c>
      <c r="F123" s="65">
        <f t="shared" si="1"/>
        <v>120.5407586763519</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1509954</v>
      </c>
      <c r="E129" s="83">
        <f t="shared" si="26"/>
        <v>614995.87</v>
      </c>
      <c r="F129" s="65">
        <f t="shared" si="1"/>
        <v>40.729444075779789</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1244062</v>
      </c>
      <c r="E133" s="251">
        <v>377994.77</v>
      </c>
      <c r="F133" s="65">
        <f t="shared" si="1"/>
        <v>30.383917361031848</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19970</v>
      </c>
      <c r="E135" s="251">
        <v>0</v>
      </c>
      <c r="F135" s="65">
        <f t="shared" si="1"/>
        <v>0</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48843</v>
      </c>
      <c r="E138" s="251">
        <v>121202.88</v>
      </c>
      <c r="F138" s="65">
        <f t="shared" si="1"/>
        <v>248.1479024629937</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197079</v>
      </c>
      <c r="E140" s="251">
        <v>115798.22</v>
      </c>
      <c r="F140" s="65">
        <f t="shared" si="1"/>
        <v>58.757259779073365</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20107032</v>
      </c>
      <c r="E141" s="108">
        <f t="shared" si="28"/>
        <v>23640783.380000003</v>
      </c>
      <c r="F141" s="84">
        <f t="shared" si="1"/>
        <v>117.57470411346638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2223783.2000000002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24350436.750000004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0</v>
      </c>
      <c r="E7" s="37"/>
      <c r="F7" s="37"/>
      <c r="G7" s="37"/>
      <c r="H7" s="37"/>
      <c r="I7" s="37"/>
      <c r="J7" s="37"/>
      <c r="K7" s="37"/>
      <c r="L7" s="37"/>
      <c r="M7" s="37"/>
      <c r="N7" s="37"/>
      <c r="O7" s="37"/>
      <c r="P7" s="37"/>
      <c r="Q7" s="37"/>
      <c r="R7" s="37"/>
      <c r="S7" s="37"/>
      <c r="T7" s="37"/>
      <c r="U7" s="37"/>
    </row>
    <row r="8" spans="1:24" ht="12.75" customHeight="1" x14ac:dyDescent="0.2">
      <c r="A8" s="116" t="s">
        <v>35</v>
      </c>
      <c r="B8" s="117" t="s">
        <v>2864</v>
      </c>
      <c r="C8" s="188" t="s">
        <v>2865</v>
      </c>
      <c r="D8" s="40">
        <f>SUM(D9:D16)</f>
        <v>17766540.560000002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7004820.5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6370971.3700000001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37270.65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409060.63</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816539.7</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1262438.6000000001</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1865439.11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6583896.1900000004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25082491.749999996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35</v>
      </c>
      <c r="B26" s="117" t="s">
        <v>2895</v>
      </c>
      <c r="C26" s="188" t="s">
        <v>2896</v>
      </c>
      <c r="D26" s="40">
        <f>SUM(D27:D34)</f>
        <v>17895161.389999997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7065817.0899999999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6598610.0599999996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36139.660000000003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404367.01</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817980.2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1262438.6000000001</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1709808.77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7187330.3600000003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1491728.2000000067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103618.56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35</v>
      </c>
      <c r="B49" s="168" t="s">
        <v>2928</v>
      </c>
      <c r="C49" s="188" t="s">
        <v>2929</v>
      </c>
      <c r="D49" s="40">
        <f>D50+D55+D60+D65+D70+D75+D80+D85</f>
        <v>57543.509999999995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57543.509999999995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47037.58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1508.77</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8686.8799999999992</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310.27999999999997</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46075.05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37125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8950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0.05</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1388109.6400000001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24762.05</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35</v>
      </c>
      <c r="B103" s="87" t="s">
        <v>2843</v>
      </c>
      <c r="C103" s="188" t="s">
        <v>2994</v>
      </c>
      <c r="D103" s="256">
        <v>1239648.3600000001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123699.23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0</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34483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2023-02-28T10:48:06Z</cp:lastPrinted>
  <dcterms:created xsi:type="dcterms:W3CDTF">2022-04-01T05:14:30Z</dcterms:created>
  <dcterms:modified xsi:type="dcterms:W3CDTF">2023-02-28T10:50:29Z</dcterms:modified>
</cp:coreProperties>
</file>